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60" windowWidth="12120" windowHeight="9120" tabRatio="911" activeTab="1"/>
  </bookViews>
  <sheets>
    <sheet name="Статьи расходов и доходов" sheetId="1" r:id="rId1"/>
    <sheet name="итоговый результат" sheetId="3" r:id="rId2"/>
    <sheet name="Лист1" sheetId="16" r:id="rId3"/>
  </sheets>
  <definedNames>
    <definedName name="_xlnm._FilterDatabase" localSheetId="1" hidden="1">'итоговый результат'!$A$28:$D$33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_xlnm.Print_Area" localSheetId="1">'итоговый результат'!$A$1:$J$65368</definedName>
  </definedNames>
  <calcPr calcId="145621"/>
</workbook>
</file>

<file path=xl/calcChain.xml><?xml version="1.0" encoding="utf-8"?>
<calcChain xmlns="http://schemas.openxmlformats.org/spreadsheetml/2006/main">
  <c r="D40" i="3" l="1"/>
  <c r="D12" i="16" s="1"/>
  <c r="D28" i="16"/>
  <c r="D18" i="3"/>
  <c r="D9" i="16" s="1"/>
  <c r="D14" i="16"/>
  <c r="F14" i="16" s="1"/>
  <c r="I65368" i="3"/>
  <c r="E33" i="1"/>
  <c r="D25" i="16"/>
  <c r="D26" i="16"/>
  <c r="D27" i="16"/>
  <c r="D24" i="16"/>
  <c r="D23" i="16"/>
  <c r="D22" i="16"/>
  <c r="D21" i="16"/>
  <c r="D20" i="16"/>
  <c r="D19" i="16"/>
  <c r="D32" i="3"/>
  <c r="D11" i="16" s="1"/>
  <c r="D112" i="3"/>
  <c r="D18" i="16" s="1"/>
  <c r="F18" i="16" s="1"/>
  <c r="D30" i="16"/>
  <c r="F30" i="16" s="1"/>
  <c r="D29" i="16"/>
  <c r="F29" i="16" s="1"/>
  <c r="I9" i="3"/>
  <c r="E9" i="16"/>
  <c r="E10" i="16"/>
  <c r="E11" i="16"/>
  <c r="E12" i="16"/>
  <c r="E16" i="16"/>
  <c r="E19" i="16"/>
  <c r="E20" i="16"/>
  <c r="E21" i="16"/>
  <c r="E22" i="16"/>
  <c r="E23" i="16"/>
  <c r="E24" i="16"/>
  <c r="E28" i="16"/>
  <c r="E25" i="16"/>
  <c r="E26" i="16"/>
  <c r="E27" i="16"/>
  <c r="F35" i="16"/>
  <c r="F37" i="16"/>
  <c r="I2" i="3"/>
  <c r="I16" i="3"/>
  <c r="D69" i="3"/>
  <c r="D15" i="16" s="1"/>
  <c r="F15" i="16" s="1"/>
  <c r="F11" i="16" l="1"/>
  <c r="F26" i="16"/>
  <c r="F28" i="16"/>
  <c r="F21" i="16"/>
  <c r="F27" i="16"/>
  <c r="D10" i="16"/>
  <c r="F10" i="16" s="1"/>
  <c r="F25" i="16"/>
  <c r="F22" i="16"/>
  <c r="F19" i="16"/>
  <c r="F23" i="16"/>
  <c r="F12" i="16"/>
  <c r="F20" i="16"/>
  <c r="F24" i="16"/>
  <c r="D13" i="16"/>
  <c r="F13" i="16" s="1"/>
  <c r="D103" i="3"/>
  <c r="D17" i="16" s="1"/>
  <c r="F17" i="16" s="1"/>
  <c r="D83" i="3"/>
  <c r="D16" i="16" s="1"/>
  <c r="F16" i="16" s="1"/>
  <c r="F9" i="16"/>
  <c r="D33" i="16" l="1"/>
  <c r="D32" i="16"/>
  <c r="F31" i="16"/>
  <c r="F43" i="16" s="1"/>
</calcChain>
</file>

<file path=xl/comments1.xml><?xml version="1.0" encoding="utf-8"?>
<comments xmlns="http://schemas.openxmlformats.org/spreadsheetml/2006/main">
  <authors>
    <author>Администратор</author>
  </authors>
  <commentList>
    <comment ref="E7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В данной строке указывается только количество членов, а не земельных участков</t>
        </r>
      </text>
    </comment>
    <comment ref="E8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в данной строке указывается общая площадь всех земель общего пользования</t>
        </r>
      </text>
    </comment>
    <comment ref="E9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в данной строке указывается общая площадь всех садовых участков, без учета земель общего пользования.</t>
        </r>
      </text>
    </comment>
    <comment ref="E10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в данной строке указывается удельный показатель кадастровой стоимости земельного участка относящегося к имуществу общего пользования</t>
        </r>
      </text>
    </comment>
    <comment ref="E11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ставку земельного налога установленную в соответствующем муниципальном образовании в границы которого входят земли объединения
</t>
        </r>
      </text>
    </comment>
    <comment ref="D13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</t>
        </r>
      </text>
    </comment>
    <comment ref="E1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Администратор:       </t>
        </r>
        <r>
          <rPr>
            <b/>
            <sz val="8"/>
            <color indexed="10"/>
            <rFont val="Tahoma"/>
            <family val="2"/>
            <charset val="204"/>
          </rPr>
          <t xml:space="preserve"> ПРЕДСЕДАТЕЛЬ</t>
        </r>
        <r>
          <rPr>
            <sz val="8"/>
            <color indexed="81"/>
            <rFont val="Tahoma"/>
            <family val="2"/>
            <charset val="204"/>
          </rPr>
          <t xml:space="preserve">
Указать соответствующий категории занятости председателя правления коэффициент доплаты:
</t>
        </r>
        <r>
          <rPr>
            <b/>
            <sz val="12"/>
            <color indexed="81"/>
            <rFont val="Tahoma"/>
            <family val="2"/>
            <charset val="204"/>
          </rPr>
          <t>I категория -- 0,4
II категория -- 0,35
III категория -- 0,35
IV категория -- 0,3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14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</t>
        </r>
      </text>
    </comment>
    <comment ref="E1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Администратор:  </t>
        </r>
        <r>
          <rPr>
            <b/>
            <sz val="8"/>
            <color indexed="10"/>
            <rFont val="Tahoma"/>
            <family val="2"/>
            <charset val="204"/>
          </rPr>
          <t>ЗАМ. ПРЕДСЕДАТЕЛЯ</t>
        </r>
        <r>
          <rPr>
            <sz val="8"/>
            <color indexed="81"/>
            <rFont val="Tahoma"/>
            <family val="2"/>
            <charset val="204"/>
          </rPr>
          <t xml:space="preserve">
Указать соответствующий категории занятости должности заместителя председателя правления коэффициент доплаты:
</t>
        </r>
        <r>
          <rPr>
            <b/>
            <sz val="12"/>
            <color indexed="81"/>
            <rFont val="Tahoma"/>
            <family val="2"/>
            <charset val="204"/>
          </rPr>
          <t>I категория -- должность отсутствует
II категория -- должность отсутствует
III категория -- должность отсутствует
IV категория -- 0,15</t>
        </r>
      </text>
    </comment>
    <comment ref="D15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</t>
        </r>
      </text>
    </comment>
    <comment ref="E1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Администратор: </t>
        </r>
        <r>
          <rPr>
            <b/>
            <sz val="8"/>
            <color indexed="10"/>
            <rFont val="Tahoma"/>
            <family val="2"/>
            <charset val="204"/>
          </rPr>
          <t xml:space="preserve">  БУХГАЛТЕР</t>
        </r>
        <r>
          <rPr>
            <sz val="8"/>
            <color indexed="81"/>
            <rFont val="Tahoma"/>
            <family val="2"/>
            <charset val="204"/>
          </rPr>
          <t xml:space="preserve">
Указать соответствующий категории занятости должности бухгалтера коэффициент доплаты:
</t>
        </r>
        <r>
          <rPr>
            <b/>
            <sz val="12"/>
            <color indexed="81"/>
            <rFont val="Tahoma"/>
            <family val="2"/>
            <charset val="204"/>
          </rPr>
          <t xml:space="preserve">I категория -- 0,3 </t>
        </r>
        <r>
          <rPr>
            <b/>
            <sz val="10"/>
            <color indexed="81"/>
            <rFont val="Tahoma"/>
            <family val="2"/>
            <charset val="204"/>
          </rPr>
          <t>(совмещает с должностью казначея)</t>
        </r>
        <r>
          <rPr>
            <b/>
            <sz val="12"/>
            <color indexed="81"/>
            <rFont val="Tahoma"/>
            <family val="2"/>
            <charset val="204"/>
          </rPr>
          <t xml:space="preserve">
II категория -- 0,3
III категория -- 0,25
IV категория -- 0,2</t>
        </r>
      </text>
    </comment>
    <comment ref="D16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</t>
        </r>
      </text>
    </comment>
    <comment ref="E1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Администратор:  </t>
        </r>
        <r>
          <rPr>
            <b/>
            <sz val="8"/>
            <color indexed="10"/>
            <rFont val="Tahoma"/>
            <family val="2"/>
            <charset val="204"/>
          </rPr>
          <t xml:space="preserve"> КАЗНАЧЕЙ</t>
        </r>
        <r>
          <rPr>
            <sz val="8"/>
            <color indexed="81"/>
            <rFont val="Tahoma"/>
            <family val="2"/>
            <charset val="204"/>
          </rPr>
          <t xml:space="preserve">
Указать соответствующий категории должности казначей коэффициент доплаты:
</t>
        </r>
        <r>
          <rPr>
            <b/>
            <sz val="12"/>
            <color indexed="81"/>
            <rFont val="Tahoma"/>
            <family val="2"/>
            <charset val="204"/>
          </rPr>
          <t>I категория -- должность отсутствует
II категория -- 0,15
III категория -- 0,1
IV категория -- 0,1</t>
        </r>
      </text>
    </comment>
    <comment ref="D17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</t>
        </r>
      </text>
    </comment>
    <comment ref="E17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Администратор:  </t>
        </r>
        <r>
          <rPr>
            <b/>
            <sz val="8"/>
            <color indexed="10"/>
            <rFont val="Tahoma"/>
            <family val="2"/>
            <charset val="204"/>
          </rPr>
          <t xml:space="preserve"> СТОРОЖ</t>
        </r>
        <r>
          <rPr>
            <sz val="8"/>
            <color indexed="81"/>
            <rFont val="Tahoma"/>
            <family val="2"/>
            <charset val="204"/>
          </rPr>
          <t xml:space="preserve">
Указать соответствующий категории занятости должности сторожа коэффициент доплаты:
</t>
        </r>
        <r>
          <rPr>
            <b/>
            <sz val="12"/>
            <color indexed="81"/>
            <rFont val="Tahoma"/>
            <family val="2"/>
            <charset val="204"/>
          </rPr>
          <t>I категория -- 0,2
II категория -- 0,1
III категория -- 0,1
IV категория -- 0,1</t>
        </r>
      </text>
    </comment>
    <comment ref="D18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</t>
        </r>
      </text>
    </comment>
    <comment ref="E18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Администратор:  </t>
        </r>
        <r>
          <rPr>
            <b/>
            <sz val="8"/>
            <color indexed="10"/>
            <rFont val="Tahoma"/>
            <family val="2"/>
            <charset val="204"/>
          </rPr>
          <t>ЭЛЕКТРИК</t>
        </r>
        <r>
          <rPr>
            <sz val="8"/>
            <color indexed="81"/>
            <rFont val="Tahoma"/>
            <family val="2"/>
            <charset val="204"/>
          </rPr>
          <t xml:space="preserve">
Указать соответствующий категории занятости должности электрика коэффициент доплаты:
</t>
        </r>
        <r>
          <rPr>
            <b/>
            <sz val="12"/>
            <color indexed="81"/>
            <rFont val="Tahoma"/>
            <family val="2"/>
            <charset val="204"/>
          </rPr>
          <t>I категория -- 0,1</t>
        </r>
        <r>
          <rPr>
            <b/>
            <sz val="10"/>
            <color indexed="81"/>
            <rFont val="Tahoma"/>
            <family val="2"/>
            <charset val="204"/>
          </rPr>
          <t>(совмещает с должностью энергетика)</t>
        </r>
        <r>
          <rPr>
            <b/>
            <sz val="12"/>
            <color indexed="81"/>
            <rFont val="Tahoma"/>
            <family val="2"/>
            <charset val="204"/>
          </rPr>
          <t xml:space="preserve">
II категория -- 0,1</t>
        </r>
        <r>
          <rPr>
            <b/>
            <sz val="10"/>
            <color indexed="81"/>
            <rFont val="Tahoma"/>
            <family val="2"/>
            <charset val="204"/>
          </rPr>
          <t>(совмещает с должностью энергетика)</t>
        </r>
        <r>
          <rPr>
            <b/>
            <sz val="12"/>
            <color indexed="81"/>
            <rFont val="Tahoma"/>
            <family val="2"/>
            <charset val="204"/>
          </rPr>
          <t xml:space="preserve">
III категория -- 0,05
IV категория -- 0,05</t>
        </r>
      </text>
    </comment>
    <comment ref="D19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</t>
        </r>
      </text>
    </comment>
    <comment ref="E19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Администратор: </t>
        </r>
        <r>
          <rPr>
            <b/>
            <sz val="8"/>
            <color indexed="10"/>
            <rFont val="Tahoma"/>
            <family val="2"/>
            <charset val="204"/>
          </rPr>
          <t xml:space="preserve">  ЭНЕРГЕТИК</t>
        </r>
        <r>
          <rPr>
            <sz val="8"/>
            <color indexed="81"/>
            <rFont val="Tahoma"/>
            <family val="2"/>
            <charset val="204"/>
          </rPr>
          <t xml:space="preserve">
Указать соответствующий категории занятости должности энергетика коэффициент доплаты:
</t>
        </r>
        <r>
          <rPr>
            <b/>
            <sz val="12"/>
            <color indexed="81"/>
            <rFont val="Tahoma"/>
            <family val="2"/>
            <charset val="204"/>
          </rPr>
          <t>I категория -- должность отсутствует
II категория -- должность отсутствует
III категория -- 0,15
IV категория -- 0,1</t>
        </r>
      </text>
    </commen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В ДАННОЙ СТРОКЕ УКАЗЫВАЕТСЯ СУММА ВЫПЛАЧЕННАЯ ЮРИСТУ (ЮРИДИЧЕСКОЙ КОМПАНИИ) ПО ДОГОВОРУ ОКАЗАНИЯ УСЛУГ (ПОДРЯДА)
</t>
        </r>
        <r>
          <rPr>
            <b/>
            <sz val="8"/>
            <color indexed="10"/>
            <rFont val="Tahoma"/>
            <family val="2"/>
            <charset val="204"/>
          </rPr>
          <t>ВНИМАНИЕ!
ЗАТРАТЫ УКАЗЫВАЮТСЯ ЗА ОДИН МЕСЯЦ!</t>
        </r>
      </text>
    </comment>
    <comment ref="E21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В ДАННОЙ СТРОКЕ УКАЗЫВАЕТСЯ СУММА ПРОЧИХ ВЫПЛАТ ПО ДОГОВОРУ ОКАЗАНИЯ УСЛУГ (ПОДРЯДА)</t>
        </r>
      </text>
    </comment>
    <comment ref="E23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ОБЩЕЕ КОЛИЧЕСТВО ОПОР НЕ ТРЕБУЮЩИХ ПРОВЕДЕНИЯ РАБОТ С НИМИ  В ДАННОМ ФИНАНСОВОМ ГОДУ</t>
        </r>
      </text>
    </comment>
    <comment ref="E24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ОБЩЕЕ КОЛИЧЕСТВО ОПОР  ТРЕБУЮЩИХ ПРОВЕДЕНИЯ НЕ ЗНАЧИТЕЛЬНОГО РЕМОНТА </t>
        </r>
        <r>
          <rPr>
            <b/>
            <sz val="8"/>
            <color indexed="81"/>
            <rFont val="Tahoma"/>
            <family val="2"/>
            <charset val="204"/>
          </rPr>
          <t>(замена изоляторов, заземления, выравнивание, углубление и т.д.)</t>
        </r>
        <r>
          <rPr>
            <sz val="8"/>
            <color indexed="81"/>
            <rFont val="Tahoma"/>
            <family val="2"/>
            <charset val="204"/>
          </rPr>
          <t xml:space="preserve">  В ДАННОМ ФИНАНСОВОМ ГОДУ</t>
        </r>
      </text>
    </comment>
    <comment ref="E25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ОБЩЕЕ КОЛИЧЕСТВО ОПОР  ТРЕБУЮЩИХ ПРОВЕДЕНИЯ ЗНАЧИТЕЛЬНОГО РЕМОНТА </t>
        </r>
        <r>
          <rPr>
            <b/>
            <sz val="8"/>
            <color indexed="81"/>
            <rFont val="Tahoma"/>
            <family val="2"/>
            <charset val="204"/>
          </rPr>
          <t>(замена пасынков, замена столбов, работы связанные с демонтажем опор )</t>
        </r>
        <r>
          <rPr>
            <sz val="8"/>
            <color indexed="81"/>
            <rFont val="Tahoma"/>
            <family val="2"/>
            <charset val="204"/>
          </rPr>
          <t xml:space="preserve">  В ДАННОМ ФИНАНСОВОМ ГОДУ</t>
        </r>
      </text>
    </comment>
    <comment ref="E26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ПРОТЯЖЕННОСТЬ ПРОВОДА НЕ ТРЕБУЮЩЕГО ПРОВЕДЕНИЯ РАБОТ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провода указывается в метрах.
2. под протяженностью подразумевается расстояние между опорами с учетом всех линий провода расположенных на них.</t>
        </r>
      </text>
    </comment>
    <comment ref="E27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ПРОТЯЖЕННОСТЬ ПРОВОДА ТРЕБУЮЩЕГО ПОДТЯЖКИ 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провода указывается в метрах.
2. под протяженностью подразумевается расстояние между опорами с учетом всех линий провода расположенных на них.</t>
        </r>
      </text>
    </comment>
    <comment ref="E28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ПРОТЯЖЕННОСТЬ ПРОВОДА ТРЕБУЮЩЕГО ЗАМЕНЫ 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провода указывается в метрах.
2. под протяженностью подразумевается расстояние между опорами с учетом всех линий провода расположенных на них.</t>
        </r>
      </text>
    </comment>
    <comment ref="E29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КОМПЛЕКСНЫХ ТРАНСФОРМАТОРНЫХ ПОДСТАНЦИЙ В ОТНОШЕНИИ КОТОРЫХ НЕ БУДУТ ПРОВОДИТЬСЯ РАБОТЫ В ДАННОМ ФИНАНСОВОМ ГОДУ</t>
        </r>
      </text>
    </comment>
    <comment ref="E30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КОМПЛЕКСНЫХ ТРАНСФОРМАТОРНЫХ ПОДСТАНЦИЙ В ОТНОШЕНИИ КОТОРЫХ БУДУТ ПРОВОДИТЬСЯ РАБОТЫ В ДАННОМ ФИНАНСОВОМ ГОДУ </t>
        </r>
        <r>
          <rPr>
            <b/>
            <sz val="8"/>
            <color indexed="81"/>
            <rFont val="Tahoma"/>
            <family val="2"/>
            <charset val="204"/>
          </rPr>
          <t>(в том числе ревизия, замена масла и прочих составных частей,  а также работы по демонтажу)</t>
        </r>
      </text>
    </comment>
    <comment ref="E32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ПРОТЯЖЕННОСТЬ ДОРОГ, ПРОЕЗДОВ НЕ ТРЕБУЮЩИХ ПРОВЕДЕНИЯ РАБОТ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 указывается в КИЛОМЕТРАХ.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33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УКАЗАТЬ ПРОТЯЖЕННОСТЬ ДОРОГ, ПРОЕЗДОВ  ТРЕБУЮЩИХ "ЯМОЧНОГО" РЕМОНТА </t>
        </r>
        <r>
          <rPr>
            <b/>
            <sz val="9"/>
            <color indexed="81"/>
            <rFont val="Tahoma"/>
            <family val="2"/>
            <charset val="204"/>
          </rPr>
          <t xml:space="preserve">(частичная подсыпка из расчета 5куб.м наполнителя на 50 м. проезжей части) </t>
        </r>
        <r>
          <rPr>
            <sz val="9"/>
            <color indexed="81"/>
            <rFont val="Tahoma"/>
            <family val="2"/>
            <charset val="204"/>
          </rPr>
          <t xml:space="preserve"> В ДАННОМ ФИНАНСОВОМ ГОДУ
</t>
        </r>
        <r>
          <rPr>
            <b/>
            <sz val="9"/>
            <color indexed="10"/>
            <rFont val="Tahoma"/>
            <family val="2"/>
            <charset val="204"/>
          </rPr>
          <t>ВНИМАНИЕ!
1. протяженность  указывается в КИЛОМЕТРАХ.</t>
        </r>
      </text>
    </comment>
    <comment ref="E33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Необходимо установить коэффициент используемых для отсыпки материалов.
</t>
        </r>
        <r>
          <rPr>
            <b/>
            <sz val="12"/>
            <color indexed="81"/>
            <rFont val="Tahoma"/>
            <family val="2"/>
            <charset val="204"/>
          </rPr>
          <t>1. Песок -- 0,7
2. Щебень --1</t>
        </r>
      </text>
    </comment>
    <comment ref="D34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ПРОТЯЖЕННОСТЬ ДОРОГ, ПРОЕЗДОВ  ТРЕБУЮЩИХ ЧАСТИЧНОГО РЕМОНТА </t>
        </r>
        <r>
          <rPr>
            <b/>
            <sz val="8"/>
            <color indexed="81"/>
            <rFont val="Tahoma"/>
            <family val="2"/>
            <charset val="204"/>
          </rPr>
          <t>(частичная отсыпка из расчета 5куб.м наполнителя на 25 м. проезжей части)</t>
        </r>
        <r>
          <rPr>
            <sz val="8"/>
            <color indexed="81"/>
            <rFont val="Tahoma"/>
            <family val="2"/>
            <charset val="204"/>
          </rPr>
          <t xml:space="preserve"> 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 указывается в КИЛОМЕТРАХ.</t>
        </r>
      </text>
    </comment>
    <comment ref="E34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Необходимо установить коэффициент используемых для отсыпки материалов.
</t>
        </r>
        <r>
          <rPr>
            <b/>
            <sz val="12"/>
            <color indexed="81"/>
            <rFont val="Tahoma"/>
            <family val="2"/>
            <charset val="204"/>
          </rPr>
          <t>1. Песок -- 1,4
2. Щебень -- 2</t>
        </r>
      </text>
    </comment>
    <comment ref="D35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ПРОТЯЖЕННОСТЬ ДОРОГ, ПРОЕЗДОВ  ТРЕБУЮЩИХ  РЕМОНТА </t>
        </r>
        <r>
          <rPr>
            <b/>
            <sz val="8"/>
            <color indexed="81"/>
            <rFont val="Tahoma"/>
            <family val="2"/>
            <charset val="204"/>
          </rPr>
          <t>(отсыпка из расчета 5куб.м наполнителя на 12,5 м. проезжей части)</t>
        </r>
        <r>
          <rPr>
            <sz val="8"/>
            <color indexed="81"/>
            <rFont val="Tahoma"/>
            <family val="2"/>
            <charset val="204"/>
          </rPr>
          <t xml:space="preserve"> 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 указывается в КИЛОМЕТРАХ.</t>
        </r>
      </text>
    </comment>
    <comment ref="E35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Необходимо установить коэффициент используемых для отсыпки материалов.
</t>
        </r>
        <r>
          <rPr>
            <b/>
            <sz val="12"/>
            <color indexed="81"/>
            <rFont val="Tahoma"/>
            <family val="2"/>
            <charset val="204"/>
          </rPr>
          <t>1. Песок -- 2,8
2. Щебень -- 4</t>
        </r>
      </text>
    </comment>
    <comment ref="E37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ОБЩУЮ ПРОТЯЖЕННОСТЬ ВОДОПРОВОДНЫХ СЕТЕЙ НЕ  ТРЕБУЮЩИХ  РЕМОНТА 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 указывается в МЕТРАХ.</t>
        </r>
      </text>
    </comment>
    <comment ref="E38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ОБЩУЮ ПРОТЯЖЕННОСТЬ ВОДОПРОВОДНЫХ СЕТЕЙ   ТРЕБУЮЩИХ  РЕМОНТА </t>
        </r>
        <r>
          <rPr>
            <b/>
            <sz val="8"/>
            <color indexed="81"/>
            <rFont val="Tahoma"/>
            <family val="2"/>
            <charset val="204"/>
          </rPr>
          <t>(замена расходных материалов, сварка склейка и т.д. без демонтажа и замены трубы)</t>
        </r>
        <r>
          <rPr>
            <sz val="8"/>
            <color indexed="81"/>
            <rFont val="Tahoma"/>
            <family val="2"/>
            <charset val="204"/>
          </rPr>
          <t xml:space="preserve">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 указывается в МЕТРАХ.</t>
        </r>
      </text>
    </comment>
    <comment ref="E39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ОБЩУЮ ПРОТЯЖЕННОСТЬ ВОДОПРОВОДНЫХ СЕТЕЙ   ТРЕБУЮЩИХ  РЕМОНТА</t>
        </r>
        <r>
          <rPr>
            <b/>
            <sz val="8"/>
            <color indexed="81"/>
            <rFont val="Tahoma"/>
            <family val="2"/>
            <charset val="204"/>
          </rPr>
          <t xml:space="preserve"> (замена труб и расходных материалов, работы по сварке, склейке и т.д. связанные с демонтажем и заменой трубы)</t>
        </r>
        <r>
          <rPr>
            <sz val="8"/>
            <color indexed="81"/>
            <rFont val="Tahoma"/>
            <family val="2"/>
            <charset val="204"/>
          </rPr>
          <t xml:space="preserve">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 указывается в МЕТРАХ.</t>
        </r>
      </text>
    </comment>
    <comment ref="E41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ОБЩУЮ ПРОТЯЖЕННОСТЬ ГАЗОПРОВОДНЫХ СЕТЕЙ НЕ  ТРЕБУЮЩИХ  РЕМОНТА 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 указывается в МЕТРАХ.</t>
        </r>
      </text>
    </comment>
    <comment ref="E42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ОБЩУЮ ПРОТЯЖЕННОСТЬ ГАЗОПРОВОДНЫХ СЕТЕЙ   ТРЕБУЮЩИХ  РЕМОНТА </t>
        </r>
        <r>
          <rPr>
            <b/>
            <sz val="8"/>
            <color indexed="81"/>
            <rFont val="Tahoma"/>
            <family val="2"/>
            <charset val="204"/>
          </rPr>
          <t>(замена расходных материалов, сварка склейка и т.д. без демонтажа и замены трубы)</t>
        </r>
        <r>
          <rPr>
            <sz val="8"/>
            <color indexed="81"/>
            <rFont val="Tahoma"/>
            <family val="2"/>
            <charset val="204"/>
          </rPr>
          <t xml:space="preserve">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 указывается в МЕТРАХ.</t>
        </r>
      </text>
    </comment>
    <comment ref="E43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ОБЩУЮ ПРОТЯЖЕННОСТЬ ГАЗОПРОВОДНЫХ СЕТЕЙ   ТРЕБУЮЩИХ  РЕМОНТА </t>
        </r>
        <r>
          <rPr>
            <b/>
            <sz val="8"/>
            <color indexed="81"/>
            <rFont val="Tahoma"/>
            <family val="2"/>
            <charset val="204"/>
          </rPr>
          <t>(замена труб и расходных материалов, работы по сварке, склейке и т.д. связанные с демонтажем и заменой трубы)</t>
        </r>
        <r>
          <rPr>
            <sz val="8"/>
            <color indexed="81"/>
            <rFont val="Tahoma"/>
            <family val="2"/>
            <charset val="204"/>
          </rPr>
          <t xml:space="preserve">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 указывается в МЕТРАХ.</t>
        </r>
      </text>
    </comment>
    <comment ref="E44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УСТАНОВЛЕННЫХ НА ТЕРРИТОРИИ КОНТЕЙНЕРОВ</t>
        </r>
      </text>
    </comment>
    <comment ref="E47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РЕЙСОВ В НЕДЕЛЮ ПО ВЫВОЗУ КОНТЕЙНЕРОВ С ТЕРРИТОРИИ ОБЪЕДИНЕНИЯ </t>
        </r>
      </text>
    </comment>
    <comment ref="E49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РЕЙСОВ В НЕДЕЛЮ ПО ВЫВОЗУ КОНТЕЙНЕРОВ С ТЕРРИТОРИИ ОБЪЕДИНЕНИЯ </t>
        </r>
      </text>
    </comment>
    <comment ref="E51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РАБОТ ПО СОДЕРЖАНИЮ СТЕНДОВ В</t>
        </r>
        <r>
          <rPr>
            <b/>
            <sz val="8"/>
            <color indexed="81"/>
            <rFont val="Tahoma"/>
            <family val="2"/>
            <charset val="204"/>
          </rPr>
          <t xml:space="preserve"> </t>
        </r>
        <r>
          <rPr>
            <sz val="8"/>
            <color indexed="81"/>
            <rFont val="Tahoma"/>
            <family val="2"/>
            <charset val="204"/>
          </rPr>
          <t>ГОД.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 xml:space="preserve">ВИДЫ РАБОТ: покраска, подсыпка, ремонт, удаление загрязнения и т.д.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D52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КОЛИЧЕСТВО ТАБЛИЧЕК С НОМЕРАМИ УЧАСТКОВ, НАЗВАНИЯМИ УЛИЦ, РАСПОЛОЖЕНИЯ ПОЖАРНОГО ВОДОЕМА И ПРОЧЕЙ ИНФОРМАЦИЕЙ ПОДЛЕЖАЩИХ ЗАМЕНЕ В ДАННОМ ФИНАНСОВОМ ГОДУ</t>
        </r>
      </text>
    </comment>
    <comment ref="E52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МАТЕРИАЛОВ В РУБЛЯХ</t>
        </r>
      </text>
    </comment>
    <comment ref="E53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РАБОТ, МАТЕРИАЛОВ, ИНВЕНТАРЯ И ОБОРУДОВАНИЯ НЕОБХОДИМОГО ДЛЯ  СОДЕРЖАНИЯ ПОЖАРНОГО ЩИТА И ПРОВЕДЕНИЯ ПРОТИВОПОЖАРНЫХ МЕРОПРИЯТИЙ НА ТЕРРИТОРИИ ОБЪЕДИНЕНИЯ.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54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РАБОТ ПО СОДЕРЖАНИЮ ПОЖАРНОГО ВОДОЕМА В ГОД.
</t>
        </r>
        <r>
          <rPr>
            <b/>
            <sz val="8"/>
            <color indexed="81"/>
            <rFont val="Tahoma"/>
            <family val="2"/>
            <charset val="204"/>
          </rPr>
          <t>ВИДЫ РАБОТ: отсыпка подъездных дорог, обустройство площадки, углубление, очистка водоема и т.д.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55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РАБОТ СВЯЗАННЫХ С ОЧИСТКОЙ ПРИЛЕГАЮЩЕЙ ТЕРРИТОРИИ ОБЪЕДИНЕНИЯ, ПРОВЕДЕНИЕМ СУББОТНИКОВ И ПРОЧИХ СОЦИАЛЬНО ЗНАЧИМЫХ РАБОТ
</t>
        </r>
        <r>
          <rPr>
            <b/>
            <sz val="8"/>
            <color indexed="10"/>
            <rFont val="Tahoma"/>
            <family val="2"/>
            <charset val="204"/>
          </rPr>
          <t>ВНИМАНИЕ! 
ПРИ ФОРМИРОВАНИИ СМЕТЫ НЕОБХОДИМО УЧИТЫВАТЬ, ЧТО ПО ДАННОЙ СТАТЬЕ РАСХОДОВ ЧЛЕНЫ ОБЪЕДИНЕНИЯ ИМЕЮТ ПРАВО НЕ ОПЛАЧИВАТЬ УКАЗАННЫЙ ВЗНОС, В СЛУЧАЕ ЕСЛИ ЧАСТЬ УКАЗАННЫХ РАБОТ БУДЕТ ПРОИЗВЕДЕНА ИМИ В ТЕЧЕНИИ ГОДА ЛИЧНО!</t>
        </r>
      </text>
    </comment>
    <comment ref="D58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РАЗМЕР ПЛОЩАДИ НАРУЖНОЙ ЧАСТИ ЗДАНИЯ КОТОРАЯ ПОДЛЕЖИТ РЕМОНТУ (РЕКОНСТРУКЦИИ) </t>
        </r>
      </text>
    </comment>
    <comment ref="E58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одного квадратного метра необходимого вида работ</t>
        </r>
      </text>
    </comment>
    <comment ref="D59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РАЗМЕР ПЛОЩАДИ ВНУТРЕННЕЙ ЧАСТИ ЗДАНИЯ КОТОРАЯ ПОДЛЕЖИТ РЕМОНТУ (РЕКОНСТРУКЦИИ) </t>
        </r>
      </text>
    </comment>
    <comment ref="E59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одного квадратного метра необходимого вида работ</t>
        </r>
      </text>
    </comment>
    <comment ref="D60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РАЗМЕР ПЛОЩАДИ КРОВЛИ ЗДАНИЯ КОТОРАЯ ПОДЛЕЖИТ РЕМОНТУ (РЕКОНСТРУКЦИИ) </t>
        </r>
      </text>
    </comment>
    <comment ref="E60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одного квадратного метра необходимого вида работ</t>
        </r>
      </text>
    </comment>
    <comment ref="D61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РАЗМЕР ПЛОЩАДИ НАРУЖНЫХ ПОСТРОЕК </t>
        </r>
        <r>
          <rPr>
            <b/>
            <sz val="8"/>
            <color indexed="81"/>
            <rFont val="Tahoma"/>
            <family val="2"/>
            <charset val="204"/>
          </rPr>
          <t>(баня, хозяйственные постройки, забор и т.д.)</t>
        </r>
        <r>
          <rPr>
            <sz val="8"/>
            <color indexed="81"/>
            <rFont val="Tahoma"/>
            <family val="2"/>
            <charset val="204"/>
          </rPr>
          <t xml:space="preserve"> КОТОРАЯ ПОДЛЕЖИТ РЕМОНТУ (РЕКОНСТРУКЦИИ) </t>
        </r>
      </text>
    </comment>
    <comment ref="E61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одного квадратного метра необходимого вида работ
В случае проведения нескольких видов работ указать среднюю стоимость одного квадратного метра.</t>
        </r>
      </text>
    </comment>
    <comment ref="E62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В ДАННОЙ СТРОКЕ УКАЗЫВАЮТСЯ ЗАТРАТЫ НА ТЕКУЩЕЕ ХОЗЯЙСТВЕННОЕ СОДЕРЖАНИЕ ЗДАНИЙ И СТРОЕНИЙ
</t>
        </r>
        <r>
          <rPr>
            <b/>
            <sz val="8"/>
            <color indexed="81"/>
            <rFont val="Tahoma"/>
            <family val="2"/>
            <charset val="204"/>
          </rPr>
          <t xml:space="preserve">(приобретение хоз товаров, электротоваров, метизы и прочее)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D64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СРЕДНЕЕ КОЛИЧЕСТВО КИЛОВАТТ ПОТРЕБЛЕННОЕ СТОРОЖЕВОЙ СЛУЖБОЙ</t>
        </r>
        <r>
          <rPr>
            <b/>
            <sz val="8"/>
            <color indexed="10"/>
            <rFont val="Tahoma"/>
            <family val="2"/>
            <charset val="204"/>
          </rPr>
          <t xml:space="preserve"> В ГОД</t>
        </r>
      </text>
    </comment>
    <comment ref="E64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установленный тариф на потребленную электроэнергию</t>
        </r>
      </text>
    </comment>
    <comment ref="D65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СРЕДНЕЕ КУБИЧЕСКИХ МЕТРОВ ПОТРЕБЛЯЕМЫХ СТОРОЖЕВОЙ СЛУЖБОЙ </t>
        </r>
        <r>
          <rPr>
            <b/>
            <sz val="8"/>
            <color indexed="10"/>
            <rFont val="Tahoma"/>
            <family val="2"/>
            <charset val="204"/>
          </rPr>
          <t>В ГОД</t>
        </r>
      </text>
    </comment>
    <comment ref="E65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стоимость 1 куб.м потребляемого топлива</t>
        </r>
      </text>
    </comment>
    <comment ref="D66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ОПЛАЧИВАЕМЫХ МИНУТ РАЗГОВОРА </t>
        </r>
        <r>
          <rPr>
            <b/>
            <sz val="8"/>
            <color indexed="10"/>
            <rFont val="Tahoma"/>
            <family val="2"/>
            <charset val="204"/>
          </rPr>
          <t>В ГОД</t>
        </r>
      </text>
    </comment>
    <comment ref="E66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тариф (В РУБЛЯХ) стоимости минуты средства связи
</t>
        </r>
      </text>
    </comment>
    <comment ref="E67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КОМПЕНСАЦИЮ ГСМ, ЛИБО ИНЫХ ТРАНСПОРТНЫХ РАСХОДОВ СТОРОЖЕВОЙ СЛУЖБЫ СВЯЗАННЫХ С ИСПОЛНЕНИЕМ ДОЛЖНОСТНЫХ ОБЯЗАННОСТЕЙ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68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УКАЗЫВАЮТСЯ ЗАТРАТЫ НА ОБЕСПЕЧЕНИЕ  СТОРОЖЕВОЙ СЛУЖБЫ СПЕЦ. СРЕДСТВАМИ </t>
        </r>
        <r>
          <rPr>
            <b/>
            <sz val="8"/>
            <color indexed="81"/>
            <rFont val="Tahoma"/>
            <family val="2"/>
            <charset val="204"/>
          </rPr>
          <t xml:space="preserve">(содержание собак, оснащение средствами защиты, обмундирование и прочее) </t>
        </r>
        <r>
          <rPr>
            <sz val="8"/>
            <color indexed="81"/>
            <rFont val="Tahoma"/>
            <family val="2"/>
            <charset val="204"/>
          </rPr>
          <t xml:space="preserve"> </t>
        </r>
        <r>
          <rPr>
            <b/>
            <sz val="8"/>
            <color indexed="10"/>
            <rFont val="Tahoma"/>
            <family val="2"/>
            <charset val="204"/>
          </rPr>
          <t>В ГОД</t>
        </r>
      </text>
    </comment>
    <comment ref="E70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ЗАТРАТЫ НА АВТО-МОТО ТЕХНИКУ СВЯЗАННЫЕ С  РАБОТОЙ И РЕМОНТОМ </t>
        </r>
        <r>
          <rPr>
            <b/>
            <sz val="8"/>
            <color indexed="81"/>
            <rFont val="Tahoma"/>
            <family val="2"/>
            <charset val="204"/>
          </rPr>
          <t xml:space="preserve">(в том числе капитальным) </t>
        </r>
        <r>
          <rPr>
            <sz val="8"/>
            <color indexed="81"/>
            <rFont val="Tahoma"/>
            <family val="2"/>
            <charset val="204"/>
          </rPr>
          <t xml:space="preserve">ПРОВОДИМЫЕ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71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ЗАТРАТЫ  СВЯЗАННЫЕ С ТЕКУЩЕЙ РАБОТОЙ И РЕМОНТОМ </t>
        </r>
        <r>
          <rPr>
            <b/>
            <sz val="8"/>
            <color indexed="81"/>
            <rFont val="Tahoma"/>
            <family val="2"/>
            <charset val="204"/>
          </rPr>
          <t>(в том числе капитальным)</t>
        </r>
        <r>
          <rPr>
            <sz val="8"/>
            <color indexed="81"/>
            <rFont val="Tahoma"/>
            <family val="2"/>
            <charset val="204"/>
          </rPr>
          <t xml:space="preserve"> МОТОПОМПЫ ПРОВОДИМЫЕ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72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ЗАТРАТЫ НА ПРИОБРЕТЕНИЕ ГСМ НЕОБХОДИМЫХ ДЛЯ РАБОТЫ АВТО-МОТО ТЕХНИКИ И МОТОПОМПЫ </t>
        </r>
        <r>
          <rPr>
            <b/>
            <sz val="8"/>
            <color indexed="10"/>
            <rFont val="Tahoma"/>
            <family val="2"/>
            <charset val="204"/>
          </rPr>
          <t>В ГОД</t>
        </r>
      </text>
    </comment>
    <comment ref="D73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КОЛИЧЕСТВО ЧАСОВ РАБОТЫ ДАННОГО ВИДА ТЕХНИКИ </t>
        </r>
        <r>
          <rPr>
            <b/>
            <sz val="8"/>
            <color indexed="10"/>
            <rFont val="Tahoma"/>
            <family val="2"/>
            <charset val="204"/>
          </rPr>
          <t>В ГОД</t>
        </r>
      </text>
    </comment>
    <comment ref="E73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стоимость одного часа работы указанной техники</t>
        </r>
      </text>
    </comment>
    <comment ref="D74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КОЛИЧЕСТВО ЧАСОВ РАБОТЫ ДАННОГО ВИДА ТЕХНИКИ </t>
        </r>
        <r>
          <rPr>
            <b/>
            <sz val="8"/>
            <color indexed="10"/>
            <rFont val="Tahoma"/>
            <family val="2"/>
            <charset val="204"/>
          </rPr>
          <t>В ГОД</t>
        </r>
      </text>
    </comment>
    <comment ref="E74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стоимость одного часа работы указанной техники</t>
        </r>
      </text>
    </comment>
    <comment ref="D75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КОЛИЧЕСТВО ЧАСОВ РАБОТЫ ДАННОГО ВИДА ТЕХНИКИ </t>
        </r>
        <r>
          <rPr>
            <b/>
            <sz val="8"/>
            <color indexed="10"/>
            <rFont val="Tahoma"/>
            <family val="2"/>
            <charset val="204"/>
          </rPr>
          <t>В ГОД</t>
        </r>
      </text>
    </comment>
    <comment ref="E75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стоимость одного часа работы указанной техники</t>
        </r>
      </text>
    </comment>
    <comment ref="D76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КОЛИЧЕСТВО ЧАСОВ РАБОТЫ ДАННОГО ВИДА ТЕХНИКИ</t>
        </r>
        <r>
          <rPr>
            <b/>
            <sz val="8"/>
            <color indexed="10"/>
            <rFont val="Tahoma"/>
            <family val="2"/>
            <charset val="204"/>
          </rPr>
          <t xml:space="preserve"> В ГОД</t>
        </r>
      </text>
    </comment>
    <comment ref="E76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стоимость одного часа работы указанной техники</t>
        </r>
      </text>
    </comment>
    <comment ref="D77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КОЛИЧЕСТВО ЧАСОВ РАБОТЫ ДАННОГО ВИДА ТЕХНИКИ </t>
        </r>
        <r>
          <rPr>
            <b/>
            <sz val="8"/>
            <color indexed="10"/>
            <rFont val="Tahoma"/>
            <family val="2"/>
            <charset val="204"/>
          </rPr>
          <t>В ГОД</t>
        </r>
      </text>
    </comment>
    <comment ref="E77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стоимость одного часа работы указанной техники</t>
        </r>
      </text>
    </comment>
    <comment ref="D78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КОЛИЧЕСТВО ЧАСОВ РАБОТЫ ДАННОГО ВИДА ТЕХНИКИ</t>
        </r>
        <r>
          <rPr>
            <b/>
            <sz val="8"/>
            <color indexed="10"/>
            <rFont val="Tahoma"/>
            <family val="2"/>
            <charset val="204"/>
          </rPr>
          <t xml:space="preserve"> В ГОД</t>
        </r>
      </text>
    </comment>
    <comment ref="E78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стоимость одного часа работы указанной техники</t>
        </r>
      </text>
    </comment>
    <comment ref="D79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КОЛИЧЕСТВО ЧАСОВ РАБОТЫ ДАННОГО ВИДА ТЕХНИКИ</t>
        </r>
        <r>
          <rPr>
            <b/>
            <sz val="8"/>
            <color indexed="10"/>
            <rFont val="Tahoma"/>
            <family val="2"/>
            <charset val="204"/>
          </rPr>
          <t xml:space="preserve"> В ГОД</t>
        </r>
      </text>
    </comment>
    <comment ref="E79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стоимость одного часа работы указанной техники</t>
        </r>
      </text>
    </comment>
    <comment ref="E81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В ДАННОЙ СТРОКЕ УКАЗЫВАЮТСЯ ЗАТРАТЫ НА ТЕКУЩЕЕ ХОЗЯЙСТВЕННОЕ СОДЕРЖАНИЕ ЗДАНИЙ И СТРОЕНИЙ
</t>
        </r>
        <r>
          <rPr>
            <b/>
            <sz val="8"/>
            <color indexed="81"/>
            <rFont val="Tahoma"/>
            <family val="2"/>
            <charset val="204"/>
          </rPr>
          <t xml:space="preserve">(приобретение хоз товаров, электротоваров, метизы и прочее)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D82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СРЕДНЕЕ КОЛИЧЕСТВО КИЛОВАТТ ПОТРЕБЛЕННОЕ ПРАВЛЕНИЕМ </t>
        </r>
        <r>
          <rPr>
            <b/>
            <sz val="8"/>
            <color indexed="10"/>
            <rFont val="Tahoma"/>
            <family val="2"/>
            <charset val="204"/>
          </rPr>
          <t>В ГОД</t>
        </r>
      </text>
    </comment>
    <comment ref="E82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установленный тариф на потребленную электроэнергию</t>
        </r>
      </text>
    </comment>
    <comment ref="D83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СРЕДНЕЕ КУБИЧЕСКИХ МЕТРОВ ПОТРЕБЛЯЕМЫХ ПРАВЛЕНИЕМ </t>
        </r>
        <r>
          <rPr>
            <b/>
            <sz val="8"/>
            <color indexed="10"/>
            <rFont val="Tahoma"/>
            <family val="2"/>
            <charset val="204"/>
          </rPr>
          <t>В ГОД</t>
        </r>
      </text>
    </comment>
    <comment ref="E83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стоимость 1 куб.м потребляемого топлива</t>
        </r>
      </text>
    </comment>
    <comment ref="D84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РАЗМЕР ПЛОЩАДИ НАРУЖНОЙ ЧАСТИ ЗДАНИЯ КОТОРАЯ ПОДЛЕЖИТ РЕМОНТУ (РЕКОНСТРУКЦИИ) </t>
        </r>
      </text>
    </comment>
    <comment ref="E84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одного квадратного метра необходимого вида работ</t>
        </r>
      </text>
    </comment>
    <comment ref="D85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РАЗМЕР ПЛОЩАДИ ВНУТРЕННЕЙ ЧАСТИ ЗДАНИЯ КОТОРАЯ ПОДЛЕЖИТ РЕМОНТУ (РЕКОНСТРУКЦИИ) </t>
        </r>
      </text>
    </comment>
    <comment ref="E85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одного квадратного метра необходимого вида работ</t>
        </r>
      </text>
    </comment>
    <comment ref="D86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РАЗМЕР ПЛОЩАДИ КРОВЛИ ЗДАНИЯ КОТОРАЯ ПОДЛЕЖИТ РЕМОНТУ (РЕКОНСТРУКЦИИ) </t>
        </r>
      </text>
    </comment>
    <comment ref="E86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одного квадратного метра необходимого вида работ</t>
        </r>
      </text>
    </comment>
    <comment ref="D87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ОБЩУЮ СТОИМОСТЬ </t>
        </r>
        <r>
          <rPr>
            <b/>
            <sz val="8"/>
            <color indexed="10"/>
            <rFont val="Tahoma"/>
            <family val="2"/>
            <charset val="204"/>
          </rPr>
          <t>ОДНОГО МЕСЯЦА</t>
        </r>
        <r>
          <rPr>
            <sz val="8"/>
            <color indexed="81"/>
            <rFont val="Tahoma"/>
            <family val="2"/>
            <charset val="204"/>
          </rPr>
          <t xml:space="preserve"> АРЕНДЫ ПОМЕЩЕНИЯ</t>
        </r>
      </text>
    </comment>
    <comment ref="E87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месяцев аренды помещения</t>
        </r>
      </text>
    </comment>
    <comment ref="E89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ПРИОБРЕТЕНИЕ КАНЦЕЛЯРСКИХ ТОВАРОВ НЕОБХОДИМЫХ ДЛЯ ДЕЯТЕЛЬНОСТИ ПРАВЛЕНИЯ, </t>
        </r>
        <r>
          <rPr>
            <b/>
            <sz val="8"/>
            <color indexed="81"/>
            <rFont val="Tahoma"/>
            <family val="2"/>
            <charset val="204"/>
          </rPr>
          <t xml:space="preserve">в том числе: авторучки, карандаши, маркеры, писчие принадлежности, папки, файлы, скрепки и прочее.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90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ПРИОБРЕТЕНИЕ БУМАГИ И ПРОЧИХ БУМАЖНЫХ НОСИТЕЛЕЙ НЕОБХОДИМЫХ ДЛЯ ДЕЯТЕЛЬНОСТИ ПРАВЛЕНИЯ, 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91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ПРИОБРЕТЕНИЕ ХОЗЯЙСТВЕННОГО ИНВЕНТАРЯ И ИНСТРУМЕНТА НЕОБХОДИМОГО ДЛЯ ДЕЯТЕЛЬНОСТИ ПРАВЛЕНИЯ, </t>
        </r>
        <r>
          <rPr>
            <b/>
            <sz val="8"/>
            <color indexed="81"/>
            <rFont val="Tahoma"/>
            <family val="2"/>
            <charset val="204"/>
          </rPr>
          <t>в том числе: ведра, светильники, электроинструмент, измерительный инструмент, строительный инструмент и т.д..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92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ПРИОБРЕТЕНИЕ ЭЛЕКТРОННЫХ И ПРОЧИХ НОСИТЕЛЕЙ, ПОДГОТОВКА И ФОРМИРОВАНИЕ БАНКА ДАННЫХ И ПРОЧЕЕ. 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93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ПРИОБРЕТЕНИЕ БЛАНКОВ БУХГАЛТЕРСКОЙ И ПРОЧЕЙ ОТЧЕТНОСТИ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94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ПРИОБРЕТЕНИЕ СПЕЦИАЛИЗИРОВАННЫХ КОМПЬЮТЕРНЫХ ПРОГРАММ ПО УЧЕНОСТИ, ВЕДЕНИЮ КАРТОТЕКИ, БУХГАЛТЕРСКИХ И ИХ ДАЛЬНЕЙШЕЕ ОБСЛУЖИВАНИЕ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95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ВЕДЕНИЕ И ОТКРЫТИЕ БАНКОВСКИХ СЧЕТОВ, А ТАКЖЕ БАНКОВСКИХ ОПЕРАЦИЙ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96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РАССЫЛКУ ОБЯЗАТЕЛЬНОЙ ПОЧТОВОЙ КОРРЕСПОНДЕНЦИИ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97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ВОЗМОЖНЫЕ СУДЕБНЫЕ ИЗДЕРЖКИ И РАСХОДЫ </t>
        </r>
        <r>
          <rPr>
            <b/>
            <sz val="8"/>
            <color indexed="81"/>
            <rFont val="Tahoma"/>
            <family val="2"/>
            <charset val="204"/>
          </rPr>
          <t>(кроме затрат по договорам с юристами или юридическими компаниями)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</t>
        </r>
        <r>
          <rPr>
            <sz val="8"/>
            <color indexed="81"/>
            <rFont val="Tahoma"/>
            <family val="2"/>
            <charset val="204"/>
          </rPr>
          <t>!</t>
        </r>
      </text>
    </comment>
    <comment ref="E98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ОБЩИЕ ЗАТРАТЫ НА ОПЛАТУ СРЕДСТВ СВЯЗИ 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99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КОМПЕНСАЦИЮ ГСМ, ЛИБО ИНЫХ ТРАНСПОРТНЫХ РАСХОДОВ ЧЛЕНАМ ПРАВЛЕНИЯ СВЯЗАННЫХ С ИСПОЛНЕНИЕМ ДОЛЖНОСТНЫХ ОБЯЗАННОСТЕЙ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101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СВЯЗАННЫЕ С ОФОРМЛЕНИЕМ НАДЛЕЖАЩИХ ДОКУМЕНТОВ В ЧАСТИ СОДЕРЖАНИЯ И БЛАГОУСТРОЙСТВА ТЕРРИТОРИИ, В ТОМ ЧИСЛЕ ПОДГОТОВКИ ПРОЕКТА ВЫРАБОТКИ ОТХОДОВ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102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БАЛАНСОВУЮ СТОИМОСТЬ ИМУЩЕСТВА</t>
        </r>
      </text>
    </comment>
    <comment ref="D103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среднемесячное количество кВт предъявляемых к оплате энергосбытовой компанией в виде потерь</t>
        </r>
      </text>
    </comment>
    <comment ref="E103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установленный тариф на потребленную электроэнергию</t>
        </r>
      </text>
    </comment>
    <comment ref="E104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РАЗМЕР </t>
        </r>
        <r>
          <rPr>
            <b/>
            <sz val="8"/>
            <color indexed="10"/>
            <rFont val="Tahoma"/>
            <family val="2"/>
            <charset val="204"/>
          </rPr>
          <t>ГОДОВОГО ВЗНОСА</t>
        </r>
        <r>
          <rPr>
            <sz val="8"/>
            <color indexed="81"/>
            <rFont val="Tahoma"/>
            <family val="2"/>
            <charset val="204"/>
          </rPr>
          <t xml:space="preserve"> ЗА ЧЛЕНСТВО ОБЪЕДИНЕНИЯ В АССОЦИАЦИЯХ, СОЮЗАХ И ПРОЧИХ НЕКОММЕРЧЕСКИХ ОРГАНИЗАЦИЯХ</t>
        </r>
      </text>
    </comment>
    <comment ref="E105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РАСХОДЫ СВЯЗАННЫЕ С ПРОВЕДЕНИЕ И ИНФОРМИРОВАНИЕ ЧЛЕНОВ ОБЪЕДИНЕНИЯ О ПРОВЕДЕНИИ ОБЩИХ СОБРАНИЙ (собраний уполномоченных) </t>
        </r>
        <r>
          <rPr>
            <b/>
            <sz val="8"/>
            <color indexed="81"/>
            <rFont val="Tahoma"/>
            <family val="2"/>
            <charset val="204"/>
          </rPr>
          <t xml:space="preserve">в том числе: аренда помещений и прочее. </t>
        </r>
      </text>
    </comment>
    <comment ref="E106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ПРИОБРЕТЕНИЕ РАЗЛИЧНОЙ ОБУЧАЮЩЕЙ ЛИТЕРАТУРЫ И ПРОГРАММ, УЧАСТИЕ СПЕЦИАЛИСТОВ В ОБУЧАЮЩИХ ПРОФЕССИОНАЛЬНЫХ СЕМИНАРАХ, ФОРУМАХ И ПРОЧЕЕ.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108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ОБЪЕМ ВСЕХ СРЕДСТВ (</t>
        </r>
        <r>
          <rPr>
            <b/>
            <sz val="8"/>
            <color indexed="81"/>
            <rFont val="Tahoma"/>
            <family val="2"/>
            <charset val="204"/>
          </rPr>
          <t>на счетах и в кассе)</t>
        </r>
        <r>
          <rPr>
            <sz val="8"/>
            <color indexed="81"/>
            <rFont val="Tahoma"/>
            <family val="2"/>
            <charset val="204"/>
          </rPr>
          <t xml:space="preserve"> САДОВОДЧЕСКОГО ОБЪЕДИНЕНИЯ НА НАЧАЛО ДАННОГО ФИНАНСОВОГО ГОДА
</t>
        </r>
        <r>
          <rPr>
            <b/>
            <sz val="8"/>
            <color indexed="10"/>
            <rFont val="Tahoma"/>
            <family val="2"/>
            <charset val="204"/>
          </rPr>
          <t>ВНИМАНИЕ!
Не указываются средства целевых взносов и за потребленную электроэнергию</t>
        </r>
      </text>
    </comment>
    <comment ref="E109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РАЗМЕР СУЩЕСТВУЮЩЕЙ ОБЩЕЙ ЗАДОЛЖЕННОСТИ САДОВОДЧЕСКОГО ОБЪЕДИНЕНИЯ НА НАЧАЛО ДАННОГО ФИНАНСОВОГО ГОДА 
</t>
        </r>
        <r>
          <rPr>
            <b/>
            <sz val="8"/>
            <color indexed="10"/>
            <rFont val="Tahoma"/>
            <family val="2"/>
            <charset val="204"/>
          </rPr>
          <t>ВНИМАНИЕ!
Не указываются задолженность за выполненные работы, приобретенные материала и т.д. финансирование которых осуществлялось за счет средств целевых взносов, а также за потребленную электроэнергию</t>
        </r>
      </text>
    </comment>
    <comment ref="E111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УКАЗЫВАЮТСЯ ЗАПЛАНИРОВАННЫЕ ДОХОДЫ ОТ ПРЕДПРИНИМАТЕЛЬСКОЙ ДЕЯТЕЛЬНОСТИ ОБЪЕДИНЕНИЯ В ДАННОМ ФИНАНСОВОМ ГОДУ</t>
        </r>
        <r>
          <rPr>
            <b/>
            <sz val="8"/>
            <color indexed="81"/>
            <rFont val="Tahoma"/>
            <family val="2"/>
            <charset val="204"/>
          </rPr>
          <t xml:space="preserve"> в том числе полученные доходы от: сдачи в аренду имущества, продажи имущества, выполнения работ услуг, доходы от акций, прочие дивиденды и т.д.</t>
        </r>
      </text>
    </comment>
    <comment ref="E112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УКАЗЫВАЮТСЯ ВОЗМОЖНЫЕ НЕПРЕДВИДЕННЫЕ РАСХОДЫ В ТЕЧЕНИЕ ГОДА</t>
        </r>
      </text>
    </comment>
    <comment ref="E113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УКАЗЫВАЮТСЯ ВОЗМОЖНЫЕ НЕПРЕДВИДЕННЫЕ ДОХОДЫ В ТЕЧЕНИЕ ГОДА</t>
        </r>
      </text>
    </comment>
  </commentList>
</comments>
</file>

<file path=xl/sharedStrings.xml><?xml version="1.0" encoding="utf-8"?>
<sst xmlns="http://schemas.openxmlformats.org/spreadsheetml/2006/main" count="665" uniqueCount="313">
  <si>
    <t>пп №</t>
  </si>
  <si>
    <t>ед.</t>
  </si>
  <si>
    <t>кол-во</t>
  </si>
  <si>
    <t>человек</t>
  </si>
  <si>
    <t>КОЛИЧЕСТВО ЧЛЕНОВ</t>
  </si>
  <si>
    <t>прим.</t>
  </si>
  <si>
    <t>ПЛОЩАДЬ ЗЕМЕЛЬ ОБЩЕГО ПОЛЬЗОВАНИЯ</t>
  </si>
  <si>
    <t>га.</t>
  </si>
  <si>
    <t>ОБЩАЯ ПЛОЩАДЬ САДОВЫХ УЧАСТКОВ</t>
  </si>
  <si>
    <t>ПРЕДСЕДАТЕЛЬ ПРАВЛЕНИЯ</t>
  </si>
  <si>
    <t>ЗАМЕСТИТЕЛЬ ПРЕДСЕДАТЕЛЯ ПРАВЛЕНИЯ</t>
  </si>
  <si>
    <t>БУХГАЛТЕР</t>
  </si>
  <si>
    <t>КАЗНАЧЕЙ</t>
  </si>
  <si>
    <t>СТОРОЖ</t>
  </si>
  <si>
    <t>ЭЛЕКТРИК</t>
  </si>
  <si>
    <t>ЭНЕРГЕТИК</t>
  </si>
  <si>
    <t>ЮРИСТ</t>
  </si>
  <si>
    <t>УДЕЛЬНЫЙ показатель кадастровой стоимости</t>
  </si>
  <si>
    <t>руб - 1 кв.м</t>
  </si>
  <si>
    <t>СТАВКА ЗЕМЕЛЬНОГО НАЛОГА</t>
  </si>
  <si>
    <t>%</t>
  </si>
  <si>
    <t>ПРОЧЕЕ</t>
  </si>
  <si>
    <t>опоры  в удовлетворительном состоянии</t>
  </si>
  <si>
    <t>опоры требует значительного ремонта</t>
  </si>
  <si>
    <t>провод в удовлетворительном состоянии</t>
  </si>
  <si>
    <t>опоры требуют частичного ремонта</t>
  </si>
  <si>
    <t>провод требует частичной подтяжки</t>
  </si>
  <si>
    <t>провод требует частичной замены</t>
  </si>
  <si>
    <t>м.</t>
  </si>
  <si>
    <t>дороги, проезды в удовлетворительном состоянии</t>
  </si>
  <si>
    <t>дороги, проезды требуют ямочный ремонт</t>
  </si>
  <si>
    <t>дороги, проезды требуют частичную отсыпку</t>
  </si>
  <si>
    <t>дороги, проезды требуют отсыпку</t>
  </si>
  <si>
    <t>км.</t>
  </si>
  <si>
    <t>наименование сведений</t>
  </si>
  <si>
    <t>КТП в удовлетворительном состоянии</t>
  </si>
  <si>
    <t>КТП требует ремонта</t>
  </si>
  <si>
    <t>СОСТОЯНИЕ ВОДОПРОВОДНЫХ СЕТЕЙ</t>
  </si>
  <si>
    <t>сети в удовлетворительном состоянии</t>
  </si>
  <si>
    <t>сети требуют частичного ремонта</t>
  </si>
  <si>
    <t>сети требуют значительного ремонта</t>
  </si>
  <si>
    <t>СОСТОЯНИЕ ГАЗОРАСПРЕДЕЛИТЕЛЬНЫХ СЕТЕЙ</t>
  </si>
  <si>
    <t>КОЛИЧЕСТВО КОНТЕЙНЕРОВ ПОД ТБО</t>
  </si>
  <si>
    <t>ЧАСТОТА ВЫВОЗА ТБО</t>
  </si>
  <si>
    <t>В ЛЕТНИЙ ПЕРИОД</t>
  </si>
  <si>
    <t>В ЗИМНИЙ ПЕРИОД</t>
  </si>
  <si>
    <t>ПРОЧИЕ РАСХОДЫ НА ИМУЩЕСТВО</t>
  </si>
  <si>
    <t>содержание информационных стендов</t>
  </si>
  <si>
    <t>содержание протовопожарного инвентаря</t>
  </si>
  <si>
    <t>содержание пожарного водоема</t>
  </si>
  <si>
    <t>благоустройство прилегающей территории</t>
  </si>
  <si>
    <t>СТОРОЖЕВАЯ СЛУЖБА</t>
  </si>
  <si>
    <t>ДОМ СТОРОЖА</t>
  </si>
  <si>
    <t>ремонт фасадной части</t>
  </si>
  <si>
    <t>ремонт внутренней части</t>
  </si>
  <si>
    <t>ремонт кровли</t>
  </si>
  <si>
    <t>ремонт надворных построек</t>
  </si>
  <si>
    <t>СОДЕРЖАНИЕ СТОРОЖЕВОЙ СЛУЖБЫ</t>
  </si>
  <si>
    <t>затраты на электроснабжение</t>
  </si>
  <si>
    <t>затраты на отопление (дрова, уголь, газ)</t>
  </si>
  <si>
    <t>затраты на обеспечение связи (телефон)</t>
  </si>
  <si>
    <t>затраты на ГСМ</t>
  </si>
  <si>
    <t>затраты на спец средства (оборудование, собаки)</t>
  </si>
  <si>
    <t>затраты на транспорт, ГСМ</t>
  </si>
  <si>
    <t>ТЕХНИКА</t>
  </si>
  <si>
    <t>затраты на содержание мотопомпы</t>
  </si>
  <si>
    <t>текущее содержание</t>
  </si>
  <si>
    <t>ПРАВЛЕНИЕ</t>
  </si>
  <si>
    <t>затраты на содержание здания правления</t>
  </si>
  <si>
    <t>затраты на электроснабжение здания правления</t>
  </si>
  <si>
    <t>затраты на отопление здания правления</t>
  </si>
  <si>
    <t>ремонт фасадной части здания правления</t>
  </si>
  <si>
    <t>ремонт внутренней части здания правления</t>
  </si>
  <si>
    <t>ремонт кровли здания правления</t>
  </si>
  <si>
    <t>ДЕЯТЕЛЬНОСТЬ ПРАВЛЕНИЯ</t>
  </si>
  <si>
    <t>расходы на ведение картотеки</t>
  </si>
  <si>
    <t>почтовые расходы</t>
  </si>
  <si>
    <t>расходы по бухгалтерской отчетности</t>
  </si>
  <si>
    <t>судебные расходы, издетржки</t>
  </si>
  <si>
    <t>ЭЛЕКТРОСНАБЖЕНИЕ (потери)</t>
  </si>
  <si>
    <t>НАЛОГ НА ИМУЩЕСТВО (балансовой стоимости)</t>
  </si>
  <si>
    <t>ЧЛЕНСКИЕ ВЗНОСЫ (ассоциации, союзы)</t>
  </si>
  <si>
    <t xml:space="preserve">РАСХОДЫ ОРГАНИЗАЦИОННЫЕ (собрания) </t>
  </si>
  <si>
    <t>РАСХОДЫ НА ОБУЧЕНИЕ (семинары, форумы)</t>
  </si>
  <si>
    <t>ДЕНЕЖНЫЕ СРЕДСТВА В КАССЕ</t>
  </si>
  <si>
    <t>остаток на начало года</t>
  </si>
  <si>
    <t>задолженность на начало года</t>
  </si>
  <si>
    <t>ДОХОД ОТ ПРЕДПРИНИМАТЕЛЬСКОЙ</t>
  </si>
  <si>
    <t>ДЕЯТЕЛЬНОСТИ</t>
  </si>
  <si>
    <t>кв.м</t>
  </si>
  <si>
    <t xml:space="preserve">руб.  </t>
  </si>
  <si>
    <t>кВт</t>
  </si>
  <si>
    <t>наименование расчета</t>
  </si>
  <si>
    <t>сумма</t>
  </si>
  <si>
    <t>прим</t>
  </si>
  <si>
    <t>Расчет заработной платы председателя правления</t>
  </si>
  <si>
    <t>руб.</t>
  </si>
  <si>
    <t>коэф.</t>
  </si>
  <si>
    <t xml:space="preserve">налог на доходы физ. Лиц  (13%) </t>
  </si>
  <si>
    <t>Всего к выплате</t>
  </si>
  <si>
    <t>Расчет заработной платы бухгалтера</t>
  </si>
  <si>
    <t>Расчет заработной платы казначея</t>
  </si>
  <si>
    <t>Расчет заработной платы сторожа</t>
  </si>
  <si>
    <t>Общая сумма начисленной зарплаты</t>
  </si>
  <si>
    <t>Затраты на электрохозяйство</t>
  </si>
  <si>
    <t>руб</t>
  </si>
  <si>
    <t>подтяжка провода</t>
  </si>
  <si>
    <t>аварийный фонд</t>
  </si>
  <si>
    <t>замена изоляторов и прочих расходников</t>
  </si>
  <si>
    <t>Затраты на содежание дорог, проездов</t>
  </si>
  <si>
    <t xml:space="preserve">частичная отсыпка дорог, проездов </t>
  </si>
  <si>
    <t>отсыпка дорог, проездов</t>
  </si>
  <si>
    <t>Общая сумма затрат</t>
  </si>
  <si>
    <t>частичный ремонт</t>
  </si>
  <si>
    <t>частичная замена сетей</t>
  </si>
  <si>
    <t>Затраты на содержание водопроводных сетей*</t>
  </si>
  <si>
    <t>Затраты на содержание газовых сетей*</t>
  </si>
  <si>
    <t>Затраты на вывоз ТБО</t>
  </si>
  <si>
    <t>фонд непредвиденных расходов</t>
  </si>
  <si>
    <t>в зимний период (182 дня или 26 недель)</t>
  </si>
  <si>
    <t>количество раз вывоза в неделю неделю</t>
  </si>
  <si>
    <t>Затраты на содержание сторожевой службы</t>
  </si>
  <si>
    <t>на отопление (дрова, уголь, газ)</t>
  </si>
  <si>
    <t>куб.м</t>
  </si>
  <si>
    <t>мин.</t>
  </si>
  <si>
    <t>аренда гредера</t>
  </si>
  <si>
    <t>аренда бульдозера</t>
  </si>
  <si>
    <t>аренда трактора</t>
  </si>
  <si>
    <t>аренда экскаватора</t>
  </si>
  <si>
    <t>аренда автотранспорта</t>
  </si>
  <si>
    <t>аренда прочей техники</t>
  </si>
  <si>
    <t>час</t>
  </si>
  <si>
    <t>Затраты на технику</t>
  </si>
  <si>
    <t>аренда подъемной техники</t>
  </si>
  <si>
    <t>Затраты на содержание и деятельность правления</t>
  </si>
  <si>
    <t>Цена</t>
  </si>
  <si>
    <t xml:space="preserve"> на электроснабжение здания правления</t>
  </si>
  <si>
    <t xml:space="preserve"> на отопление здания правления</t>
  </si>
  <si>
    <t>на ремонт здания правления</t>
  </si>
  <si>
    <t>затраты на аренду помещения правления (1 месяц)</t>
  </si>
  <si>
    <t>Прочие организационные расходы</t>
  </si>
  <si>
    <t>на обучение, участие в семинарах, форумах</t>
  </si>
  <si>
    <t>Начисление заработной платы</t>
  </si>
  <si>
    <t>Выплаты установленные в соответствии с МРОТ</t>
  </si>
  <si>
    <t>Производственные надбавки</t>
  </si>
  <si>
    <t>Юрист  на договорной основе</t>
  </si>
  <si>
    <t>Прочие работники на договорной основе</t>
  </si>
  <si>
    <t>Расчет заработной платы зам. председателя</t>
  </si>
  <si>
    <t>Всего заработной платы к выплате  в год</t>
  </si>
  <si>
    <t>Всего начислено заработной платы в год</t>
  </si>
  <si>
    <t>Налоговые выплаты</t>
  </si>
  <si>
    <t>Налог на землю в год</t>
  </si>
  <si>
    <t>Прочие доходы и расходы</t>
  </si>
  <si>
    <t>Всего к выплате налогов на сумму</t>
  </si>
  <si>
    <t>год</t>
  </si>
  <si>
    <t>Кол-во</t>
  </si>
  <si>
    <t>№</t>
  </si>
  <si>
    <t>Льгота</t>
  </si>
  <si>
    <t>Наименование платежа</t>
  </si>
  <si>
    <t>ед.изм</t>
  </si>
  <si>
    <t>размер оплаты</t>
  </si>
  <si>
    <t>(руб)</t>
  </si>
  <si>
    <t>начисление</t>
  </si>
  <si>
    <t>базовое</t>
  </si>
  <si>
    <t>Итог</t>
  </si>
  <si>
    <t>члеского взноса за 200___ год</t>
  </si>
  <si>
    <t>заработная плата председателя правления</t>
  </si>
  <si>
    <t>заработная плата заместителя председателя правления</t>
  </si>
  <si>
    <t>заработная плата бухгалтера</t>
  </si>
  <si>
    <t>заработная плата казначея</t>
  </si>
  <si>
    <t>заработная плата сторожа</t>
  </si>
  <si>
    <t>заработная плата электрика</t>
  </si>
  <si>
    <t>заработная плата энергетика</t>
  </si>
  <si>
    <t>заработная плата юриста (договор)</t>
  </si>
  <si>
    <t>100 кв.м</t>
  </si>
  <si>
    <t>1 члн.</t>
  </si>
  <si>
    <t>прочие выплаты по заработной плате (договор)</t>
  </si>
  <si>
    <t>налоговые выплаты</t>
  </si>
  <si>
    <t>Итоговый размер базового платежа с 100 кв.м</t>
  </si>
  <si>
    <t>Итоговый размер базового платежа с 1 члена то-ва</t>
  </si>
  <si>
    <t>Общие сведения</t>
  </si>
  <si>
    <t>ВСЕГО:</t>
  </si>
  <si>
    <t>Потребление электроэнергии</t>
  </si>
  <si>
    <t>По показаниям счетчика</t>
  </si>
  <si>
    <t>нач.показ. счетчик</t>
  </si>
  <si>
    <t>кон.показ. счетчик</t>
  </si>
  <si>
    <t>стоимость</t>
  </si>
  <si>
    <t>По установленному платежу</t>
  </si>
  <si>
    <t>ИТОГО текущие расходы на 200___ год составляют:</t>
  </si>
  <si>
    <t>Получил ___________________________/___________________/</t>
  </si>
  <si>
    <t>М.П.</t>
  </si>
  <si>
    <t>Оплатил _____________________ /_________________/</t>
  </si>
  <si>
    <t>ФИО</t>
  </si>
  <si>
    <t>Участок №</t>
  </si>
  <si>
    <t>налог на землю</t>
  </si>
  <si>
    <t>членские взносы</t>
  </si>
  <si>
    <t xml:space="preserve">доходы полученные объединеним за истекший период </t>
  </si>
  <si>
    <t>задолженность объединения за истекший период</t>
  </si>
  <si>
    <t>Задолженность члена объединения</t>
  </si>
  <si>
    <t>за период</t>
  </si>
  <si>
    <t>сумма долга</t>
  </si>
  <si>
    <t>потребленная электроэнергия</t>
  </si>
  <si>
    <t>ВСЕГО К ОПЛАТЕ:</t>
  </si>
  <si>
    <t>площадь земельного участка (100кв.м)</t>
  </si>
  <si>
    <t>Затртаты на имущество + часть затрат на технику</t>
  </si>
  <si>
    <t>нет</t>
  </si>
  <si>
    <t>Тариф</t>
  </si>
  <si>
    <t>ШТАТНЫЕ ЕДИНИЦЫ</t>
  </si>
  <si>
    <t>СОСТОЯНИЕ ЭЛЕКТРИЧЕСКОГО ХОЗЯЙСТВА</t>
  </si>
  <si>
    <t>СОСТОЯНИЕ ДОРОГ, ПРОЕЗДОВ</t>
  </si>
  <si>
    <t>содержание информационных табличек</t>
  </si>
  <si>
    <t>содержание противопожарного инвентаря</t>
  </si>
  <si>
    <t>руб. - 1 чел</t>
  </si>
  <si>
    <t>затраты на содержание авто-мото техники</t>
  </si>
  <si>
    <t>аренда грейдера</t>
  </si>
  <si>
    <t>затраты на приобретение канц. Товаров</t>
  </si>
  <si>
    <t>затраты на приобретение бумаги</t>
  </si>
  <si>
    <t>затраты на приобретение хоз инвентаря, инструмент</t>
  </si>
  <si>
    <t xml:space="preserve">расходы на программное обеспечение </t>
  </si>
  <si>
    <t>расходы на ведение банковского счета</t>
  </si>
  <si>
    <t>судебные расходы, издержки</t>
  </si>
  <si>
    <t>ЭКОЛОГИЯ (проект выработки отходов)</t>
  </si>
  <si>
    <t>ПРОЧИЕ ДОХОДЫ</t>
  </si>
  <si>
    <t>ПРОЧИЕ РАСХОДЫ</t>
  </si>
  <si>
    <t>"____"_____________ 200___</t>
  </si>
  <si>
    <t>дачное некоммерческое товарищество "Трудовик"</t>
  </si>
  <si>
    <r>
      <t>БЛАНК</t>
    </r>
    <r>
      <rPr>
        <sz val="10"/>
        <rFont val="Arial Cyr"/>
        <charset val="204"/>
      </rPr>
      <t xml:space="preserve"> оплаты расходов на 2009 год (без учета целевых взносов)</t>
    </r>
  </si>
  <si>
    <t>5.6га</t>
  </si>
  <si>
    <t>21.9га</t>
  </si>
  <si>
    <t>0.589</t>
  </si>
  <si>
    <t>0.1</t>
  </si>
  <si>
    <t>0.35</t>
  </si>
  <si>
    <t>1.70руб.</t>
  </si>
  <si>
    <t>договор на обслуживание электро хоз- ва</t>
  </si>
  <si>
    <t>спецсредства (видеонаблюдение)</t>
  </si>
  <si>
    <t>р.к</t>
  </si>
  <si>
    <t>юридические услуги</t>
  </si>
  <si>
    <t>текущее содержание уличного освещения</t>
  </si>
  <si>
    <t>техническое обслуживание по договору</t>
  </si>
  <si>
    <t>Общая сумма доходов</t>
  </si>
  <si>
    <t xml:space="preserve">Затраты на имущество </t>
  </si>
  <si>
    <t xml:space="preserve"> на обслуживание огртехники (картриджи)</t>
  </si>
  <si>
    <t>на обеспечение связи (телефон стац.) межгород</t>
  </si>
  <si>
    <t xml:space="preserve"> на обеспечение связи (телефон сотовый)</t>
  </si>
  <si>
    <t xml:space="preserve"> на транспорт, ГСМ (коменсация)</t>
  </si>
  <si>
    <t>аренда зала для проведения собрания</t>
  </si>
  <si>
    <t>доплата сторожу за уборку прил.тер. и мус. площ.</t>
  </si>
  <si>
    <t>Расчет заработной платы уборщицы.</t>
  </si>
  <si>
    <t>Оплата за работу в ночное время 20 %</t>
  </si>
  <si>
    <t>Доплата сторожам за работу в ноч. время и празд.</t>
  </si>
  <si>
    <t>750х4</t>
  </si>
  <si>
    <t xml:space="preserve">Оплата за работу в праздничные дни 14 дней </t>
  </si>
  <si>
    <t>страховые взносыв в  фонды 30,2 %</t>
  </si>
  <si>
    <t xml:space="preserve"> 5 шт</t>
  </si>
  <si>
    <t>2000 1 ч.</t>
  </si>
  <si>
    <t>45 час.</t>
  </si>
  <si>
    <t>Упрощенная  система налогообложения</t>
  </si>
  <si>
    <t>затраты на уличное освещение (оплата за электро-ю)</t>
  </si>
  <si>
    <t xml:space="preserve"> договор.</t>
  </si>
  <si>
    <t>0чистка дорог и проездов  45 час.х 2000 руб.</t>
  </si>
  <si>
    <t>Затраты на вывоз ТКО</t>
  </si>
  <si>
    <t>в летний период (183 дня или 26, 14 недель)</t>
  </si>
  <si>
    <t>на ремонт дома сторожа (накопительный взнос)</t>
  </si>
  <si>
    <t>на содержание здания правления (моющие с-ва)</t>
  </si>
  <si>
    <t>аттестация рабочих мест</t>
  </si>
  <si>
    <t xml:space="preserve">замена столбов, пасынков </t>
  </si>
  <si>
    <t>затраты на содрежание газонокосилки</t>
  </si>
  <si>
    <t xml:space="preserve">на электроснабжение КПП </t>
  </si>
  <si>
    <t xml:space="preserve">замена светильников </t>
  </si>
  <si>
    <t>факт</t>
  </si>
  <si>
    <t>30 шт.х500</t>
  </si>
  <si>
    <t>проведение субботника (контейнеры, мешки для мус)</t>
  </si>
  <si>
    <t>акарицидная обработка территории общнго пользов</t>
  </si>
  <si>
    <t>расходы на изготовление членских книжек</t>
  </si>
  <si>
    <t xml:space="preserve">проведение и организация собрания в очно-заочн. Ф. </t>
  </si>
  <si>
    <t xml:space="preserve">доход от аренды объектов электросе-го хоз. 2021 г. </t>
  </si>
  <si>
    <t>18 тыс +2т</t>
  </si>
  <si>
    <t>вывоз ТКО по нормативу</t>
  </si>
  <si>
    <t xml:space="preserve"> ведение интернет сайта товарищества</t>
  </si>
  <si>
    <t>расходы на оформление электронной подписи</t>
  </si>
  <si>
    <t>почтовые расходы 50 кон.х100 руб.</t>
  </si>
  <si>
    <t xml:space="preserve"> на приобретение бумаги</t>
  </si>
  <si>
    <t xml:space="preserve"> на приобретение хоз инвентаря (лопаты,метлы)</t>
  </si>
  <si>
    <t xml:space="preserve"> на приобретение электротоваров ( светильники, ламп.)</t>
  </si>
  <si>
    <t>Руб</t>
  </si>
  <si>
    <t>ИТОГО ДОХОДОВ ПО СМЕТЕ В ГОД</t>
  </si>
  <si>
    <t>членский взнос</t>
  </si>
  <si>
    <t>целевой взнос</t>
  </si>
  <si>
    <t>ИТОГО ВСЕГО РАСХОДОВ ПО СМЕТЕ В ГОД , в т.ч.</t>
  </si>
  <si>
    <t xml:space="preserve">расход добровольного взноса на разв-е инфра-ры </t>
  </si>
  <si>
    <t>аварийный фонд и ремонт уличного освещения, элект</t>
  </si>
  <si>
    <t>осморт КТП</t>
  </si>
  <si>
    <t>ямочный ремонт Центральной дороги</t>
  </si>
  <si>
    <t xml:space="preserve"> - ремонт  дома сторожа (правления) </t>
  </si>
  <si>
    <t xml:space="preserve"> на приобретение канц. Товаров (бумага ит.д.)</t>
  </si>
  <si>
    <t>доход от аренды земли (Т2 Мобайл)</t>
  </si>
  <si>
    <t>отстаток ден. средств на р/с на 01 ян 2022 в т.ч.</t>
  </si>
  <si>
    <t xml:space="preserve"> - предоплата членских взносов за 2022 год</t>
  </si>
  <si>
    <t xml:space="preserve"> - тех. обслуж. газо-провода 2020 г.,2021 г.</t>
  </si>
  <si>
    <t>расход авари-ый фонд по ст затраты на электро-во</t>
  </si>
  <si>
    <t xml:space="preserve"> ямочный ремонт Центральной дороги</t>
  </si>
  <si>
    <t>расход ст. ямочный ремонт Центральной дороги</t>
  </si>
  <si>
    <t xml:space="preserve"> авари-ый фонд по ст. затраты на электро-во</t>
  </si>
  <si>
    <t>установка столбов освещения и протяжка провода</t>
  </si>
  <si>
    <t>благоустр-во терр-и общ-го пользов-я и водоема</t>
  </si>
  <si>
    <t>добров.вз.</t>
  </si>
  <si>
    <t>цел. взнос благоустр-во терр. общ-го пользов-я и вод.</t>
  </si>
  <si>
    <t>содержание зоны отдыха</t>
  </si>
  <si>
    <t>расход  спецсредства (видеонаблюдение)</t>
  </si>
  <si>
    <t>общественные работы  с участка 2 часах 300 руб.= 600руб.</t>
  </si>
  <si>
    <t xml:space="preserve"> -  расход спецсредств (видеонаблюдение)</t>
  </si>
  <si>
    <t>замена шлагбаума, установка автоматики для ворот</t>
  </si>
  <si>
    <t xml:space="preserve"> - общественные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</si>
</sst>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_-* #,##0\ _F_-;\-* #,##0\ _F_-;_-* &quot;-&quot;\ _F_-;_-@_-"/>
    <numFmt numFmtId="168" formatCode="_-* #,##0.00\ _F_-;\-* #,##0.00\ _F_-;_-* &quot;-&quot;??\ _F_-;_-@_-"/>
  </numFmts>
  <fonts count="20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indexed="10"/>
      <name val="Arial Cyr"/>
      <charset val="204"/>
    </font>
    <font>
      <sz val="9"/>
      <color indexed="81"/>
      <name val="Tahoma"/>
      <family val="2"/>
      <charset val="204"/>
    </font>
    <font>
      <b/>
      <sz val="10"/>
      <color indexed="8"/>
      <name val="Arial Cyr"/>
      <charset val="204"/>
    </font>
    <font>
      <sz val="8"/>
      <name val="Helvetica-Narrow"/>
    </font>
    <font>
      <i/>
      <sz val="10"/>
      <name val="Arial Cyr"/>
      <charset val="204"/>
    </font>
    <font>
      <sz val="10"/>
      <name val="Arial Cyr"/>
      <charset val="204"/>
    </font>
    <font>
      <b/>
      <sz val="10"/>
      <color indexed="10"/>
      <name val="Arial Cyr"/>
      <charset val="204"/>
    </font>
    <font>
      <b/>
      <sz val="12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b/>
      <sz val="8"/>
      <color indexed="10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10"/>
      <name val="Tahoma"/>
      <family val="2"/>
      <charset val="204"/>
    </font>
    <font>
      <sz val="10"/>
      <color rgb="FFFFFF00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0" fillId="0" borderId="2" xfId="0" applyBorder="1"/>
    <xf numFmtId="0" fontId="2" fillId="0" borderId="3" xfId="0" applyFont="1" applyBorder="1"/>
    <xf numFmtId="0" fontId="2" fillId="0" borderId="2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1" xfId="0" applyFill="1" applyBorder="1"/>
    <xf numFmtId="0" fontId="0" fillId="3" borderId="1" xfId="0" applyFill="1" applyBorder="1"/>
    <xf numFmtId="0" fontId="3" fillId="0" borderId="3" xfId="0" applyFont="1" applyFill="1" applyBorder="1" applyAlignment="1">
      <alignment horizontal="center"/>
    </xf>
    <xf numFmtId="0" fontId="0" fillId="0" borderId="4" xfId="0" applyBorder="1"/>
    <xf numFmtId="0" fontId="3" fillId="0" borderId="5" xfId="0" applyFont="1" applyFill="1" applyBorder="1" applyAlignment="1">
      <alignment horizontal="center"/>
    </xf>
    <xf numFmtId="0" fontId="2" fillId="4" borderId="1" xfId="0" applyFont="1" applyFill="1" applyBorder="1"/>
    <xf numFmtId="0" fontId="0" fillId="4" borderId="1" xfId="0" applyFill="1" applyBorder="1"/>
    <xf numFmtId="0" fontId="2" fillId="4" borderId="1" xfId="0" applyFont="1" applyFill="1" applyBorder="1" applyAlignment="1">
      <alignment horizontal="left"/>
    </xf>
    <xf numFmtId="0" fontId="7" fillId="4" borderId="1" xfId="0" applyFont="1" applyFill="1" applyBorder="1"/>
    <xf numFmtId="0" fontId="0" fillId="4" borderId="1" xfId="0" applyFill="1" applyBorder="1" applyAlignment="1">
      <alignment horizontal="left"/>
    </xf>
    <xf numFmtId="0" fontId="2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0" fillId="5" borderId="1" xfId="0" applyFill="1" applyBorder="1"/>
    <xf numFmtId="0" fontId="9" fillId="5" borderId="1" xfId="0" applyFont="1" applyFill="1" applyBorder="1"/>
    <xf numFmtId="0" fontId="0" fillId="0" borderId="6" xfId="0" applyBorder="1"/>
    <xf numFmtId="0" fontId="2" fillId="5" borderId="1" xfId="0" applyFont="1" applyFill="1" applyBorder="1"/>
    <xf numFmtId="0" fontId="1" fillId="5" borderId="1" xfId="0" applyFont="1" applyFill="1" applyBorder="1"/>
    <xf numFmtId="0" fontId="0" fillId="4" borderId="7" xfId="0" applyFill="1" applyBorder="1"/>
    <xf numFmtId="0" fontId="2" fillId="0" borderId="1" xfId="0" applyFont="1" applyFill="1" applyBorder="1"/>
    <xf numFmtId="0" fontId="1" fillId="0" borderId="1" xfId="0" applyFont="1" applyFill="1" applyBorder="1"/>
    <xf numFmtId="0" fontId="0" fillId="6" borderId="1" xfId="0" applyFill="1" applyBorder="1"/>
    <xf numFmtId="0" fontId="2" fillId="7" borderId="1" xfId="0" applyFont="1" applyFill="1" applyBorder="1"/>
    <xf numFmtId="0" fontId="0" fillId="7" borderId="1" xfId="0" applyFill="1" applyBorder="1"/>
    <xf numFmtId="0" fontId="0" fillId="6" borderId="6" xfId="0" applyFill="1" applyBorder="1"/>
    <xf numFmtId="0" fontId="2" fillId="6" borderId="1" xfId="0" applyFont="1" applyFill="1" applyBorder="1"/>
    <xf numFmtId="165" fontId="0" fillId="0" borderId="1" xfId="0" applyNumberFormat="1" applyBorder="1"/>
    <xf numFmtId="165" fontId="0" fillId="4" borderId="1" xfId="0" applyNumberFormat="1" applyFill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4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4" borderId="2" xfId="0" applyFill="1" applyBorder="1"/>
    <xf numFmtId="0" fontId="2" fillId="4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0" fillId="0" borderId="10" xfId="0" applyBorder="1"/>
    <xf numFmtId="0" fontId="0" fillId="3" borderId="6" xfId="0" applyFill="1" applyBorder="1"/>
    <xf numFmtId="0" fontId="1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Border="1"/>
    <xf numFmtId="0" fontId="1" fillId="0" borderId="6" xfId="0" applyFont="1" applyBorder="1"/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" fillId="3" borderId="3" xfId="0" applyFont="1" applyFill="1" applyBorder="1"/>
    <xf numFmtId="164" fontId="12" fillId="0" borderId="1" xfId="3" applyFont="1" applyBorder="1" applyAlignment="1">
      <alignment horizontal="center"/>
    </xf>
    <xf numFmtId="164" fontId="0" fillId="0" borderId="0" xfId="3" applyFont="1"/>
    <xf numFmtId="164" fontId="2" fillId="0" borderId="1" xfId="3" applyFont="1" applyBorder="1"/>
    <xf numFmtId="164" fontId="0" fillId="0" borderId="0" xfId="3" applyFont="1" applyAlignment="1">
      <alignment horizontal="center"/>
    </xf>
    <xf numFmtId="164" fontId="2" fillId="0" borderId="1" xfId="3" applyFont="1" applyBorder="1" applyAlignment="1">
      <alignment horizontal="center"/>
    </xf>
    <xf numFmtId="164" fontId="13" fillId="0" borderId="1" xfId="3" applyFont="1" applyBorder="1" applyAlignment="1">
      <alignment horizontal="center"/>
    </xf>
    <xf numFmtId="164" fontId="2" fillId="8" borderId="1" xfId="3" applyFont="1" applyFill="1" applyBorder="1"/>
    <xf numFmtId="164" fontId="2" fillId="8" borderId="6" xfId="3" applyFont="1" applyFill="1" applyBorder="1"/>
    <xf numFmtId="164" fontId="2" fillId="9" borderId="1" xfId="3" applyFont="1" applyFill="1" applyBorder="1"/>
    <xf numFmtId="164" fontId="2" fillId="5" borderId="0" xfId="3" applyFont="1" applyFill="1"/>
    <xf numFmtId="164" fontId="0" fillId="5" borderId="0" xfId="3" applyFont="1" applyFill="1"/>
    <xf numFmtId="164" fontId="0" fillId="9" borderId="1" xfId="3" applyFont="1" applyFill="1" applyBorder="1"/>
    <xf numFmtId="164" fontId="1" fillId="10" borderId="1" xfId="3" applyFont="1" applyFill="1" applyBorder="1"/>
    <xf numFmtId="164" fontId="0" fillId="0" borderId="1" xfId="3" applyFont="1" applyBorder="1"/>
    <xf numFmtId="1" fontId="2" fillId="5" borderId="1" xfId="0" applyNumberFormat="1" applyFont="1" applyFill="1" applyBorder="1"/>
    <xf numFmtId="1" fontId="2" fillId="0" borderId="1" xfId="0" applyNumberFormat="1" applyFont="1" applyBorder="1"/>
    <xf numFmtId="166" fontId="0" fillId="0" borderId="1" xfId="3" applyNumberFormat="1" applyFont="1" applyBorder="1" applyAlignment="1">
      <alignment horizontal="center"/>
    </xf>
    <xf numFmtId="166" fontId="2" fillId="0" borderId="1" xfId="3" applyNumberFormat="1" applyFont="1" applyBorder="1" applyAlignment="1">
      <alignment horizontal="center"/>
    </xf>
    <xf numFmtId="166" fontId="0" fillId="4" borderId="1" xfId="3" applyNumberFormat="1" applyFont="1" applyFill="1" applyBorder="1" applyAlignment="1">
      <alignment horizontal="center"/>
    </xf>
    <xf numFmtId="164" fontId="0" fillId="0" borderId="1" xfId="3" applyFont="1" applyBorder="1" applyAlignment="1">
      <alignment horizontal="center"/>
    </xf>
    <xf numFmtId="164" fontId="0" fillId="5" borderId="1" xfId="3" applyFont="1" applyFill="1" applyBorder="1" applyAlignment="1">
      <alignment horizontal="center"/>
    </xf>
    <xf numFmtId="164" fontId="0" fillId="4" borderId="1" xfId="3" applyFont="1" applyFill="1" applyBorder="1" applyAlignment="1">
      <alignment horizontal="center"/>
    </xf>
    <xf numFmtId="164" fontId="1" fillId="0" borderId="1" xfId="3" applyFont="1" applyBorder="1"/>
    <xf numFmtId="0" fontId="0" fillId="11" borderId="1" xfId="0" applyFill="1" applyBorder="1"/>
    <xf numFmtId="164" fontId="0" fillId="12" borderId="1" xfId="3" applyFont="1" applyFill="1" applyBorder="1" applyAlignment="1">
      <alignment horizontal="center"/>
    </xf>
    <xf numFmtId="166" fontId="0" fillId="12" borderId="1" xfId="3" applyNumberFormat="1" applyFont="1" applyFill="1" applyBorder="1" applyAlignment="1">
      <alignment horizontal="center"/>
    </xf>
    <xf numFmtId="164" fontId="12" fillId="5" borderId="1" xfId="3" applyFont="1" applyFill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0" fillId="4" borderId="9" xfId="0" applyFill="1" applyBorder="1"/>
    <xf numFmtId="0" fontId="2" fillId="3" borderId="1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4" borderId="5" xfId="0" applyFont="1" applyFill="1" applyBorder="1"/>
    <xf numFmtId="0" fontId="2" fillId="8" borderId="4" xfId="0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" fontId="2" fillId="3" borderId="1" xfId="0" applyNumberFormat="1" applyFont="1" applyFill="1" applyBorder="1" applyAlignment="1">
      <alignment horizontal="center"/>
    </xf>
    <xf numFmtId="17" fontId="2" fillId="3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ont="1"/>
    <xf numFmtId="0" fontId="19" fillId="2" borderId="1" xfId="0" applyFont="1" applyFill="1" applyBorder="1"/>
    <xf numFmtId="1" fontId="0" fillId="0" borderId="1" xfId="0" applyNumberFormat="1" applyFont="1" applyBorder="1"/>
    <xf numFmtId="164" fontId="2" fillId="0" borderId="1" xfId="3" applyFont="1" applyBorder="1" applyAlignment="1">
      <alignment horizontal="right"/>
    </xf>
    <xf numFmtId="164" fontId="2" fillId="12" borderId="1" xfId="3" applyFont="1" applyFill="1" applyBorder="1" applyAlignment="1">
      <alignment horizontal="center"/>
    </xf>
    <xf numFmtId="164" fontId="0" fillId="0" borderId="1" xfId="3" applyFont="1" applyBorder="1" applyAlignment="1">
      <alignment horizontal="right"/>
    </xf>
    <xf numFmtId="4" fontId="2" fillId="4" borderId="1" xfId="0" applyNumberFormat="1" applyFont="1" applyFill="1" applyBorder="1" applyAlignment="1">
      <alignment horizontal="center"/>
    </xf>
    <xf numFmtId="0" fontId="0" fillId="0" borderId="1" xfId="0" applyFont="1" applyBorder="1"/>
    <xf numFmtId="0" fontId="0" fillId="5" borderId="10" xfId="0" applyFill="1" applyBorder="1"/>
    <xf numFmtId="0" fontId="0" fillId="11" borderId="10" xfId="0" applyFill="1" applyBorder="1"/>
    <xf numFmtId="164" fontId="0" fillId="0" borderId="0" xfId="3" applyFont="1" applyBorder="1"/>
    <xf numFmtId="0" fontId="0" fillId="0" borderId="0" xfId="0" applyFont="1" applyBorder="1"/>
    <xf numFmtId="0" fontId="2" fillId="4" borderId="0" xfId="0" applyFont="1" applyFill="1" applyBorder="1"/>
    <xf numFmtId="4" fontId="2" fillId="4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2" fillId="0" borderId="0" xfId="0" applyFont="1" applyBorder="1"/>
    <xf numFmtId="164" fontId="2" fillId="0" borderId="0" xfId="3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Обычный" xfId="0" builtinId="0"/>
    <cellStyle name="Тысячи [0]_Example " xfId="1"/>
    <cellStyle name="Тысячи_Example 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</xdr:rowOff>
    </xdr:from>
    <xdr:to>
      <xdr:col>4</xdr:col>
      <xdr:colOff>476250</xdr:colOff>
      <xdr:row>4</xdr:row>
      <xdr:rowOff>133350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4775" y="9525"/>
          <a:ext cx="5934075" cy="771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Arial Cyr"/>
            </a:rPr>
            <a:t>Статьи расходов и доходов садоводческого объединения </a:t>
          </a:r>
        </a:p>
        <a:p>
          <a:pPr algn="ctr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Arial Cyr"/>
            </a:rPr>
            <a:t>"___________________________________"</a:t>
          </a:r>
        </a:p>
        <a:p>
          <a:pPr algn="ctr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Arial Cyr"/>
            </a:rPr>
            <a:t>на 200__ год</a:t>
          </a:r>
        </a:p>
      </xdr:txBody>
    </xdr:sp>
    <xdr:clientData/>
  </xdr:twoCellAnchor>
  <xdr:twoCellAnchor>
    <xdr:from>
      <xdr:col>5</xdr:col>
      <xdr:colOff>0</xdr:colOff>
      <xdr:row>0</xdr:row>
      <xdr:rowOff>9525</xdr:rowOff>
    </xdr:from>
    <xdr:to>
      <xdr:col>5</xdr:col>
      <xdr:colOff>0</xdr:colOff>
      <xdr:row>3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6172200" y="9525"/>
          <a:ext cx="0" cy="590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Arial Cyr"/>
            </a:rPr>
            <a:t>Детализация расходв на заработную плату садоводческого объединения на 200__ год</a:t>
          </a:r>
        </a:p>
      </xdr:txBody>
    </xdr:sp>
    <xdr:clientData/>
  </xdr:twoCellAnchor>
  <xdr:twoCellAnchor>
    <xdr:from>
      <xdr:col>5</xdr:col>
      <xdr:colOff>0</xdr:colOff>
      <xdr:row>64</xdr:row>
      <xdr:rowOff>95250</xdr:rowOff>
    </xdr:from>
    <xdr:to>
      <xdr:col>5</xdr:col>
      <xdr:colOff>0</xdr:colOff>
      <xdr:row>68</xdr:row>
      <xdr:rowOff>38100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6172200" y="10687050"/>
          <a:ext cx="0" cy="590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Arial Cyr"/>
            </a:rPr>
            <a:t>Детализация расходв  садоводческого объединения </a:t>
          </a:r>
        </a:p>
        <a:p>
          <a:pPr algn="ctr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Arial Cyr"/>
            </a:rPr>
            <a:t>на 200__ год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4</xdr:col>
      <xdr:colOff>571500</xdr:colOff>
      <xdr:row>3</xdr:row>
      <xdr:rowOff>104775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28575" y="0"/>
          <a:ext cx="5508768" cy="5863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Arial Cyr"/>
            </a:rPr>
            <a:t>Проект</a:t>
          </a:r>
          <a:r>
            <a:rPr lang="ru-RU" sz="1400" b="0" i="0" strike="noStrike" baseline="0">
              <a:solidFill>
                <a:srgbClr val="000000"/>
              </a:solidFill>
              <a:latin typeface="Arial Cyr"/>
            </a:rPr>
            <a:t> с</a:t>
          </a:r>
          <a:r>
            <a:rPr lang="ru-RU" sz="1400" b="0" i="0" strike="noStrike">
              <a:solidFill>
                <a:srgbClr val="000000"/>
              </a:solidFill>
              <a:latin typeface="Arial Cyr"/>
            </a:rPr>
            <a:t>меты расходов и расчет членских, целевых взносов в ДНТ</a:t>
          </a:r>
          <a:r>
            <a:rPr lang="ru-RU" sz="1400" b="0" i="0" strike="noStrike" baseline="0">
              <a:solidFill>
                <a:srgbClr val="000000"/>
              </a:solidFill>
              <a:latin typeface="Arial Cyr"/>
            </a:rPr>
            <a:t> "Ласка" на</a:t>
          </a:r>
          <a:r>
            <a:rPr lang="ru-RU" sz="1400" b="0" i="0" strike="noStrike">
              <a:solidFill>
                <a:srgbClr val="000000"/>
              </a:solidFill>
              <a:latin typeface="Arial Cyr"/>
            </a:rPr>
            <a:t> 2022 г.  ВАРИАНТ 2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 enableFormatConditionsCalculation="0">
    <tabColor indexed="10"/>
  </sheetPr>
  <dimension ref="A1:E128"/>
  <sheetViews>
    <sheetView topLeftCell="A82" zoomScale="115" workbookViewId="0">
      <selection activeCell="D13" sqref="D13"/>
    </sheetView>
  </sheetViews>
  <sheetFormatPr defaultRowHeight="12.75"/>
  <cols>
    <col min="1" max="1" width="5.28515625" customWidth="1"/>
    <col min="2" max="2" width="51.140625" customWidth="1"/>
    <col min="3" max="3" width="13.42578125" customWidth="1"/>
    <col min="4" max="4" width="13.5703125" customWidth="1"/>
    <col min="6" max="6" width="6.140625" customWidth="1"/>
    <col min="7" max="7" width="8.140625" customWidth="1"/>
    <col min="8" max="8" width="9.28515625" customWidth="1"/>
    <col min="9" max="9" width="7.85546875" customWidth="1"/>
  </cols>
  <sheetData>
    <row r="1" spans="1:5">
      <c r="A1" s="124"/>
      <c r="B1" s="124"/>
      <c r="C1" s="124"/>
      <c r="D1" s="124"/>
      <c r="E1" s="124"/>
    </row>
    <row r="2" spans="1:5">
      <c r="A2" s="124"/>
      <c r="B2" s="124"/>
      <c r="C2" s="124"/>
      <c r="D2" s="124"/>
      <c r="E2" s="124"/>
    </row>
    <row r="3" spans="1:5">
      <c r="A3" s="124"/>
      <c r="B3" s="124"/>
      <c r="C3" s="124"/>
      <c r="D3" s="124"/>
      <c r="E3" s="124"/>
    </row>
    <row r="4" spans="1:5">
      <c r="A4" s="124"/>
      <c r="B4" s="124"/>
      <c r="C4" s="124"/>
      <c r="D4" s="124"/>
      <c r="E4" s="124"/>
    </row>
    <row r="5" spans="1:5">
      <c r="A5" s="125"/>
      <c r="B5" s="125"/>
      <c r="C5" s="125"/>
      <c r="D5" s="125"/>
      <c r="E5" s="125"/>
    </row>
    <row r="6" spans="1:5" ht="26.25" customHeight="1">
      <c r="A6" s="43" t="s">
        <v>0</v>
      </c>
      <c r="B6" s="43" t="s">
        <v>34</v>
      </c>
      <c r="C6" s="43" t="s">
        <v>1</v>
      </c>
      <c r="D6" s="43" t="s">
        <v>2</v>
      </c>
      <c r="E6" s="43" t="s">
        <v>5</v>
      </c>
    </row>
    <row r="7" spans="1:5" ht="12.75" customHeight="1">
      <c r="A7" s="2">
        <v>1</v>
      </c>
      <c r="B7" s="2" t="s">
        <v>4</v>
      </c>
      <c r="C7" s="98" t="s">
        <v>3</v>
      </c>
      <c r="D7" s="96">
        <v>215</v>
      </c>
      <c r="E7" s="19"/>
    </row>
    <row r="8" spans="1:5" ht="13.5" customHeight="1">
      <c r="A8" s="2">
        <v>2</v>
      </c>
      <c r="B8" s="2" t="s">
        <v>6</v>
      </c>
      <c r="C8" s="98" t="s">
        <v>7</v>
      </c>
      <c r="D8" s="102" t="s">
        <v>227</v>
      </c>
      <c r="E8" s="19"/>
    </row>
    <row r="9" spans="1:5" ht="13.5" customHeight="1">
      <c r="A9" s="2">
        <v>3</v>
      </c>
      <c r="B9" s="2" t="s">
        <v>8</v>
      </c>
      <c r="C9" s="98" t="s">
        <v>7</v>
      </c>
      <c r="D9" s="96" t="s">
        <v>228</v>
      </c>
      <c r="E9" s="19"/>
    </row>
    <row r="10" spans="1:5" ht="13.5" customHeight="1">
      <c r="A10" s="2">
        <v>4</v>
      </c>
      <c r="B10" s="2" t="s">
        <v>17</v>
      </c>
      <c r="C10" s="98" t="s">
        <v>18</v>
      </c>
      <c r="D10" s="96" t="s">
        <v>229</v>
      </c>
      <c r="E10" s="19"/>
    </row>
    <row r="11" spans="1:5" ht="15" customHeight="1">
      <c r="A11" s="2">
        <v>5</v>
      </c>
      <c r="B11" s="2" t="s">
        <v>19</v>
      </c>
      <c r="C11" s="98" t="s">
        <v>20</v>
      </c>
      <c r="D11" s="96" t="s">
        <v>230</v>
      </c>
      <c r="E11" s="19"/>
    </row>
    <row r="12" spans="1:5">
      <c r="A12" s="18">
        <v>6</v>
      </c>
      <c r="B12" s="18" t="s">
        <v>207</v>
      </c>
      <c r="C12" s="19"/>
      <c r="D12" s="25">
        <v>6</v>
      </c>
      <c r="E12" s="25" t="s">
        <v>97</v>
      </c>
    </row>
    <row r="13" spans="1:5">
      <c r="A13" s="7"/>
      <c r="B13" s="7" t="s">
        <v>9</v>
      </c>
      <c r="C13" s="98" t="s">
        <v>3</v>
      </c>
      <c r="D13" s="96">
        <v>1</v>
      </c>
      <c r="E13" s="96"/>
    </row>
    <row r="14" spans="1:5">
      <c r="A14" s="7"/>
      <c r="B14" s="7" t="s">
        <v>10</v>
      </c>
      <c r="C14" s="98" t="s">
        <v>3</v>
      </c>
      <c r="D14" s="96"/>
      <c r="E14" s="96"/>
    </row>
    <row r="15" spans="1:5">
      <c r="A15" s="7"/>
      <c r="B15" s="7" t="s">
        <v>11</v>
      </c>
      <c r="C15" s="98" t="s">
        <v>3</v>
      </c>
      <c r="D15" s="96">
        <v>1</v>
      </c>
      <c r="E15" s="96"/>
    </row>
    <row r="16" spans="1:5">
      <c r="A16" s="7"/>
      <c r="B16" s="7" t="s">
        <v>12</v>
      </c>
      <c r="C16" s="98" t="s">
        <v>3</v>
      </c>
      <c r="D16" s="96"/>
      <c r="E16" s="96"/>
    </row>
    <row r="17" spans="1:5">
      <c r="A17" s="7"/>
      <c r="B17" s="7" t="s">
        <v>13</v>
      </c>
      <c r="C17" s="98" t="s">
        <v>3</v>
      </c>
      <c r="D17" s="96">
        <v>2</v>
      </c>
      <c r="E17" s="96"/>
    </row>
    <row r="18" spans="1:5">
      <c r="A18" s="7"/>
      <c r="B18" s="7" t="s">
        <v>14</v>
      </c>
      <c r="C18" s="98" t="s">
        <v>3</v>
      </c>
      <c r="D18" s="96">
        <v>1</v>
      </c>
      <c r="E18" s="96"/>
    </row>
    <row r="19" spans="1:5">
      <c r="A19" s="7"/>
      <c r="B19" s="7" t="s">
        <v>15</v>
      </c>
      <c r="C19" s="98" t="s">
        <v>3</v>
      </c>
      <c r="D19" s="96">
        <v>1</v>
      </c>
      <c r="E19" s="96"/>
    </row>
    <row r="20" spans="1:5">
      <c r="A20" s="7"/>
      <c r="B20" s="7" t="s">
        <v>16</v>
      </c>
      <c r="C20" s="98" t="s">
        <v>90</v>
      </c>
      <c r="D20" s="96"/>
      <c r="E20" s="19"/>
    </row>
    <row r="21" spans="1:5">
      <c r="A21" s="7"/>
      <c r="B21" s="7" t="s">
        <v>21</v>
      </c>
      <c r="C21" s="98" t="s">
        <v>90</v>
      </c>
      <c r="D21" s="96"/>
      <c r="E21" s="19"/>
    </row>
    <row r="22" spans="1:5">
      <c r="A22" s="18">
        <v>7</v>
      </c>
      <c r="B22" s="20" t="s">
        <v>208</v>
      </c>
      <c r="C22" s="18"/>
      <c r="D22" s="25"/>
      <c r="E22" s="21"/>
    </row>
    <row r="23" spans="1:5">
      <c r="A23" s="1"/>
      <c r="B23" s="7" t="s">
        <v>22</v>
      </c>
      <c r="C23" s="98" t="s">
        <v>1</v>
      </c>
      <c r="D23" s="96"/>
      <c r="E23" s="21"/>
    </row>
    <row r="24" spans="1:5">
      <c r="A24" s="1"/>
      <c r="B24" s="7" t="s">
        <v>25</v>
      </c>
      <c r="C24" s="98" t="s">
        <v>1</v>
      </c>
      <c r="D24" s="96">
        <v>4</v>
      </c>
      <c r="E24" s="21"/>
    </row>
    <row r="25" spans="1:5">
      <c r="A25" s="1"/>
      <c r="B25" s="7" t="s">
        <v>23</v>
      </c>
      <c r="C25" s="98" t="s">
        <v>1</v>
      </c>
      <c r="D25" s="96"/>
      <c r="E25" s="21"/>
    </row>
    <row r="26" spans="1:5">
      <c r="A26" s="1"/>
      <c r="B26" s="7" t="s">
        <v>24</v>
      </c>
      <c r="C26" s="98" t="s">
        <v>28</v>
      </c>
      <c r="D26" s="96">
        <v>1400</v>
      </c>
      <c r="E26" s="21"/>
    </row>
    <row r="27" spans="1:5">
      <c r="A27" s="1"/>
      <c r="B27" s="7" t="s">
        <v>26</v>
      </c>
      <c r="C27" s="98" t="s">
        <v>28</v>
      </c>
      <c r="D27" s="96"/>
      <c r="E27" s="21"/>
    </row>
    <row r="28" spans="1:5">
      <c r="A28" s="1"/>
      <c r="B28" s="7" t="s">
        <v>27</v>
      </c>
      <c r="C28" s="98" t="s">
        <v>28</v>
      </c>
      <c r="D28" s="96">
        <v>1500</v>
      </c>
      <c r="E28" s="21"/>
    </row>
    <row r="29" spans="1:5">
      <c r="A29" s="9"/>
      <c r="B29" s="10" t="s">
        <v>35</v>
      </c>
      <c r="C29" s="98" t="s">
        <v>1</v>
      </c>
      <c r="D29" s="96"/>
      <c r="E29" s="21"/>
    </row>
    <row r="30" spans="1:5">
      <c r="A30" s="9"/>
      <c r="B30" s="10" t="s">
        <v>36</v>
      </c>
      <c r="C30" s="98" t="s">
        <v>1</v>
      </c>
      <c r="D30" s="96"/>
      <c r="E30" s="21"/>
    </row>
    <row r="31" spans="1:5">
      <c r="A31" s="18">
        <v>8</v>
      </c>
      <c r="B31" s="20" t="s">
        <v>209</v>
      </c>
      <c r="C31" s="18"/>
      <c r="D31" s="25"/>
      <c r="E31" s="25" t="s">
        <v>97</v>
      </c>
    </row>
    <row r="32" spans="1:5">
      <c r="A32" s="1"/>
      <c r="B32" s="7" t="s">
        <v>29</v>
      </c>
      <c r="C32" s="98" t="s">
        <v>33</v>
      </c>
      <c r="D32" s="96"/>
      <c r="E32" s="19"/>
    </row>
    <row r="33" spans="1:5">
      <c r="A33" s="1"/>
      <c r="B33" s="7" t="s">
        <v>30</v>
      </c>
      <c r="C33" s="98" t="s">
        <v>33</v>
      </c>
      <c r="D33" s="96">
        <v>1</v>
      </c>
      <c r="E33" s="96">
        <f>--1</f>
        <v>1</v>
      </c>
    </row>
    <row r="34" spans="1:5">
      <c r="A34" s="1"/>
      <c r="B34" s="7" t="s">
        <v>31</v>
      </c>
      <c r="C34" s="98" t="s">
        <v>33</v>
      </c>
      <c r="D34" s="96"/>
      <c r="E34" s="96"/>
    </row>
    <row r="35" spans="1:5">
      <c r="A35" s="1"/>
      <c r="B35" s="7" t="s">
        <v>32</v>
      </c>
      <c r="C35" s="98" t="s">
        <v>33</v>
      </c>
      <c r="D35" s="96"/>
      <c r="E35" s="96"/>
    </row>
    <row r="36" spans="1:5">
      <c r="A36" s="18">
        <v>9</v>
      </c>
      <c r="B36" s="20" t="s">
        <v>37</v>
      </c>
      <c r="C36" s="18"/>
      <c r="D36" s="25"/>
      <c r="E36" s="19"/>
    </row>
    <row r="37" spans="1:5">
      <c r="A37" s="1"/>
      <c r="B37" s="7" t="s">
        <v>38</v>
      </c>
      <c r="C37" s="98" t="s">
        <v>28</v>
      </c>
      <c r="D37" s="96"/>
      <c r="E37" s="19"/>
    </row>
    <row r="38" spans="1:5">
      <c r="A38" s="1"/>
      <c r="B38" s="7" t="s">
        <v>39</v>
      </c>
      <c r="C38" s="98" t="s">
        <v>28</v>
      </c>
      <c r="D38" s="96"/>
      <c r="E38" s="19"/>
    </row>
    <row r="39" spans="1:5">
      <c r="A39" s="1"/>
      <c r="B39" s="7" t="s">
        <v>40</v>
      </c>
      <c r="C39" s="98" t="s">
        <v>28</v>
      </c>
      <c r="D39" s="96"/>
      <c r="E39" s="19"/>
    </row>
    <row r="40" spans="1:5">
      <c r="A40" s="18">
        <v>10</v>
      </c>
      <c r="B40" s="20" t="s">
        <v>41</v>
      </c>
      <c r="C40" s="18"/>
      <c r="D40" s="25"/>
      <c r="E40" s="19"/>
    </row>
    <row r="41" spans="1:5">
      <c r="A41" s="1"/>
      <c r="B41" s="7" t="s">
        <v>38</v>
      </c>
      <c r="C41" s="98" t="s">
        <v>28</v>
      </c>
      <c r="D41" s="96"/>
      <c r="E41" s="19"/>
    </row>
    <row r="42" spans="1:5">
      <c r="A42" s="1"/>
      <c r="B42" s="7" t="s">
        <v>39</v>
      </c>
      <c r="C42" s="98" t="s">
        <v>28</v>
      </c>
      <c r="D42" s="96"/>
      <c r="E42" s="19"/>
    </row>
    <row r="43" spans="1:5">
      <c r="A43" s="1"/>
      <c r="B43" s="7" t="s">
        <v>40</v>
      </c>
      <c r="C43" s="98" t="s">
        <v>28</v>
      </c>
      <c r="D43" s="96"/>
      <c r="E43" s="19"/>
    </row>
    <row r="44" spans="1:5">
      <c r="A44" s="2">
        <v>11</v>
      </c>
      <c r="B44" s="8" t="s">
        <v>42</v>
      </c>
      <c r="C44" s="98" t="s">
        <v>1</v>
      </c>
      <c r="D44" s="96">
        <v>2</v>
      </c>
      <c r="E44" s="19"/>
    </row>
    <row r="45" spans="1:5">
      <c r="A45" s="18">
        <v>12</v>
      </c>
      <c r="B45" s="20" t="s">
        <v>43</v>
      </c>
      <c r="C45" s="18"/>
      <c r="D45" s="25"/>
      <c r="E45" s="19"/>
    </row>
    <row r="46" spans="1:5">
      <c r="A46" s="19"/>
      <c r="B46" s="22" t="s">
        <v>44</v>
      </c>
      <c r="C46" s="18"/>
      <c r="D46" s="25"/>
      <c r="E46" s="19"/>
    </row>
    <row r="47" spans="1:5">
      <c r="A47" s="1"/>
      <c r="B47" s="7" t="s">
        <v>120</v>
      </c>
      <c r="C47" s="98" t="s">
        <v>1</v>
      </c>
      <c r="D47" s="96">
        <v>2</v>
      </c>
      <c r="E47" s="19"/>
    </row>
    <row r="48" spans="1:5">
      <c r="A48" s="19"/>
      <c r="B48" s="22" t="s">
        <v>45</v>
      </c>
      <c r="C48" s="18"/>
      <c r="D48" s="25"/>
      <c r="E48" s="19"/>
    </row>
    <row r="49" spans="1:5">
      <c r="A49" s="1"/>
      <c r="B49" s="7" t="s">
        <v>120</v>
      </c>
      <c r="C49" s="98" t="s">
        <v>1</v>
      </c>
      <c r="D49" s="96">
        <v>1</v>
      </c>
      <c r="E49" s="19"/>
    </row>
    <row r="50" spans="1:5">
      <c r="A50" s="18">
        <v>13</v>
      </c>
      <c r="B50" s="20" t="s">
        <v>46</v>
      </c>
      <c r="C50" s="18"/>
      <c r="D50" s="25"/>
      <c r="E50" s="25" t="s">
        <v>135</v>
      </c>
    </row>
    <row r="51" spans="1:5">
      <c r="A51" s="1"/>
      <c r="B51" s="7" t="s">
        <v>47</v>
      </c>
      <c r="C51" s="98" t="s">
        <v>96</v>
      </c>
      <c r="D51" s="96"/>
      <c r="E51" s="19"/>
    </row>
    <row r="52" spans="1:5">
      <c r="A52" s="1"/>
      <c r="B52" s="7" t="s">
        <v>210</v>
      </c>
      <c r="C52" s="98" t="s">
        <v>1</v>
      </c>
      <c r="D52" s="96"/>
      <c r="E52" s="96"/>
    </row>
    <row r="53" spans="1:5">
      <c r="A53" s="1"/>
      <c r="B53" s="7" t="s">
        <v>211</v>
      </c>
      <c r="C53" s="98" t="s">
        <v>96</v>
      </c>
      <c r="D53" s="96">
        <v>500</v>
      </c>
      <c r="E53" s="19"/>
    </row>
    <row r="54" spans="1:5">
      <c r="A54" s="1"/>
      <c r="B54" s="7" t="s">
        <v>49</v>
      </c>
      <c r="C54" s="98" t="s">
        <v>96</v>
      </c>
      <c r="D54" s="96">
        <v>1000</v>
      </c>
      <c r="E54" s="19"/>
    </row>
    <row r="55" spans="1:5">
      <c r="A55" s="1"/>
      <c r="B55" s="7" t="s">
        <v>50</v>
      </c>
      <c r="C55" s="98" t="s">
        <v>212</v>
      </c>
      <c r="D55" s="96">
        <v>300</v>
      </c>
      <c r="E55" s="19"/>
    </row>
    <row r="56" spans="1:5">
      <c r="A56" s="19"/>
      <c r="B56" s="23" t="s">
        <v>51</v>
      </c>
      <c r="C56" s="18"/>
      <c r="D56" s="25"/>
      <c r="E56" s="19"/>
    </row>
    <row r="57" spans="1:5">
      <c r="A57" s="19"/>
      <c r="B57" s="24" t="s">
        <v>52</v>
      </c>
      <c r="C57" s="18"/>
      <c r="D57" s="25"/>
      <c r="E57" s="25" t="s">
        <v>135</v>
      </c>
    </row>
    <row r="58" spans="1:5">
      <c r="A58" s="1"/>
      <c r="B58" s="7" t="s">
        <v>53</v>
      </c>
      <c r="C58" s="98" t="s">
        <v>89</v>
      </c>
      <c r="D58" s="96"/>
      <c r="E58" s="96"/>
    </row>
    <row r="59" spans="1:5">
      <c r="A59" s="1"/>
      <c r="B59" s="7" t="s">
        <v>54</v>
      </c>
      <c r="C59" s="98" t="s">
        <v>89</v>
      </c>
      <c r="D59" s="96">
        <v>36</v>
      </c>
      <c r="E59" s="96">
        <v>250</v>
      </c>
    </row>
    <row r="60" spans="1:5">
      <c r="A60" s="1"/>
      <c r="B60" s="7" t="s">
        <v>55</v>
      </c>
      <c r="C60" s="98" t="s">
        <v>89</v>
      </c>
      <c r="D60" s="96">
        <v>100</v>
      </c>
      <c r="E60" s="96">
        <v>290</v>
      </c>
    </row>
    <row r="61" spans="1:5">
      <c r="A61" s="1"/>
      <c r="B61" s="7" t="s">
        <v>56</v>
      </c>
      <c r="C61" s="98" t="s">
        <v>89</v>
      </c>
      <c r="D61" s="96"/>
      <c r="E61" s="96"/>
    </row>
    <row r="62" spans="1:5">
      <c r="A62" s="1"/>
      <c r="B62" s="7" t="s">
        <v>66</v>
      </c>
      <c r="C62" s="98" t="s">
        <v>96</v>
      </c>
      <c r="D62" s="96">
        <v>1000</v>
      </c>
      <c r="E62" s="19"/>
    </row>
    <row r="63" spans="1:5">
      <c r="A63" s="19"/>
      <c r="B63" s="23" t="s">
        <v>57</v>
      </c>
      <c r="C63" s="18"/>
      <c r="D63" s="25"/>
      <c r="E63" s="25" t="s">
        <v>135</v>
      </c>
    </row>
    <row r="64" spans="1:5">
      <c r="A64" s="1"/>
      <c r="B64" s="7" t="s">
        <v>58</v>
      </c>
      <c r="C64" s="98" t="s">
        <v>91</v>
      </c>
      <c r="D64" s="96"/>
      <c r="E64" s="96"/>
    </row>
    <row r="65" spans="1:5">
      <c r="A65" s="1"/>
      <c r="B65" s="7" t="s">
        <v>59</v>
      </c>
      <c r="C65" s="98" t="s">
        <v>123</v>
      </c>
      <c r="D65" s="96"/>
      <c r="E65" s="96"/>
    </row>
    <row r="66" spans="1:5">
      <c r="A66" s="1"/>
      <c r="B66" s="7" t="s">
        <v>60</v>
      </c>
      <c r="C66" s="98" t="s">
        <v>124</v>
      </c>
      <c r="D66" s="96">
        <v>960</v>
      </c>
      <c r="E66" s="96" t="s">
        <v>231</v>
      </c>
    </row>
    <row r="67" spans="1:5">
      <c r="A67" s="1"/>
      <c r="B67" s="7" t="s">
        <v>63</v>
      </c>
      <c r="C67" s="98" t="s">
        <v>90</v>
      </c>
      <c r="D67" s="96"/>
      <c r="E67" s="19"/>
    </row>
    <row r="68" spans="1:5">
      <c r="A68" s="1"/>
      <c r="B68" s="7" t="s">
        <v>62</v>
      </c>
      <c r="C68" s="98" t="s">
        <v>90</v>
      </c>
      <c r="D68" s="96">
        <v>200</v>
      </c>
      <c r="E68" s="19"/>
    </row>
    <row r="69" spans="1:5">
      <c r="A69" s="19"/>
      <c r="B69" s="23" t="s">
        <v>64</v>
      </c>
      <c r="C69" s="18"/>
      <c r="D69" s="25"/>
      <c r="E69" s="25" t="s">
        <v>135</v>
      </c>
    </row>
    <row r="70" spans="1:5">
      <c r="A70" s="1"/>
      <c r="B70" s="7" t="s">
        <v>213</v>
      </c>
      <c r="C70" s="98" t="s">
        <v>90</v>
      </c>
      <c r="D70" s="96"/>
      <c r="E70" s="19"/>
    </row>
    <row r="71" spans="1:5">
      <c r="A71" s="1"/>
      <c r="B71" s="7" t="s">
        <v>65</v>
      </c>
      <c r="C71" s="98" t="s">
        <v>90</v>
      </c>
      <c r="D71" s="102"/>
      <c r="E71" s="19"/>
    </row>
    <row r="72" spans="1:5">
      <c r="A72" s="1"/>
      <c r="B72" s="7" t="s">
        <v>61</v>
      </c>
      <c r="C72" s="98" t="s">
        <v>90</v>
      </c>
      <c r="D72" s="96"/>
      <c r="E72" s="19"/>
    </row>
    <row r="73" spans="1:5">
      <c r="A73" s="1"/>
      <c r="B73" s="7" t="s">
        <v>214</v>
      </c>
      <c r="C73" s="98" t="s">
        <v>131</v>
      </c>
      <c r="D73" s="96">
        <v>14</v>
      </c>
      <c r="E73" s="96">
        <v>1500</v>
      </c>
    </row>
    <row r="74" spans="1:5">
      <c r="A74" s="1"/>
      <c r="B74" s="7" t="s">
        <v>126</v>
      </c>
      <c r="C74" s="98" t="s">
        <v>131</v>
      </c>
      <c r="D74" s="96"/>
      <c r="E74" s="96"/>
    </row>
    <row r="75" spans="1:5">
      <c r="A75" s="1"/>
      <c r="B75" s="7" t="s">
        <v>127</v>
      </c>
      <c r="C75" s="98" t="s">
        <v>131</v>
      </c>
      <c r="D75" s="96"/>
      <c r="E75" s="96"/>
    </row>
    <row r="76" spans="1:5">
      <c r="A76" s="1"/>
      <c r="B76" s="7" t="s">
        <v>129</v>
      </c>
      <c r="C76" s="98" t="s">
        <v>131</v>
      </c>
      <c r="D76" s="96"/>
      <c r="E76" s="96"/>
    </row>
    <row r="77" spans="1:5">
      <c r="A77" s="1"/>
      <c r="B77" s="7" t="s">
        <v>128</v>
      </c>
      <c r="C77" s="98" t="s">
        <v>131</v>
      </c>
      <c r="D77" s="96"/>
      <c r="E77" s="96"/>
    </row>
    <row r="78" spans="1:5">
      <c r="A78" s="1"/>
      <c r="B78" s="7" t="s">
        <v>133</v>
      </c>
      <c r="C78" s="98" t="s">
        <v>131</v>
      </c>
      <c r="D78" s="96"/>
      <c r="E78" s="96"/>
    </row>
    <row r="79" spans="1:5">
      <c r="A79" s="1"/>
      <c r="B79" s="7" t="s">
        <v>130</v>
      </c>
      <c r="C79" s="98" t="s">
        <v>131</v>
      </c>
      <c r="D79" s="96"/>
      <c r="E79" s="96"/>
    </row>
    <row r="80" spans="1:5">
      <c r="A80" s="19"/>
      <c r="B80" s="23" t="s">
        <v>67</v>
      </c>
      <c r="C80" s="18"/>
      <c r="D80" s="25"/>
      <c r="E80" s="25" t="s">
        <v>135</v>
      </c>
    </row>
    <row r="81" spans="1:5">
      <c r="A81" s="1"/>
      <c r="B81" s="7" t="s">
        <v>68</v>
      </c>
      <c r="C81" s="98" t="s">
        <v>96</v>
      </c>
      <c r="D81" s="96"/>
      <c r="E81" s="19"/>
    </row>
    <row r="82" spans="1:5">
      <c r="A82" s="1"/>
      <c r="B82" s="7" t="s">
        <v>69</v>
      </c>
      <c r="C82" s="98" t="s">
        <v>91</v>
      </c>
      <c r="D82" s="96">
        <v>8000</v>
      </c>
      <c r="E82" s="103" t="s">
        <v>232</v>
      </c>
    </row>
    <row r="83" spans="1:5">
      <c r="A83" s="1"/>
      <c r="B83" s="7" t="s">
        <v>70</v>
      </c>
      <c r="C83" s="98" t="s">
        <v>123</v>
      </c>
      <c r="D83" s="96"/>
      <c r="E83" s="96"/>
    </row>
    <row r="84" spans="1:5">
      <c r="A84" s="1"/>
      <c r="B84" s="7" t="s">
        <v>71</v>
      </c>
      <c r="C84" s="98" t="s">
        <v>89</v>
      </c>
      <c r="D84" s="96"/>
      <c r="E84" s="96"/>
    </row>
    <row r="85" spans="1:5">
      <c r="A85" s="1"/>
      <c r="B85" s="7" t="s">
        <v>72</v>
      </c>
      <c r="C85" s="98" t="s">
        <v>89</v>
      </c>
      <c r="D85" s="96"/>
      <c r="E85" s="96"/>
    </row>
    <row r="86" spans="1:5">
      <c r="A86" s="1"/>
      <c r="B86" s="7" t="s">
        <v>73</v>
      </c>
      <c r="C86" s="98" t="s">
        <v>89</v>
      </c>
      <c r="D86" s="96"/>
      <c r="E86" s="96"/>
    </row>
    <row r="87" spans="1:5">
      <c r="A87" s="1"/>
      <c r="B87" s="7" t="s">
        <v>139</v>
      </c>
      <c r="C87" s="98" t="s">
        <v>90</v>
      </c>
      <c r="D87" s="96"/>
      <c r="E87" s="96"/>
    </row>
    <row r="88" spans="1:5">
      <c r="A88" s="19"/>
      <c r="B88" s="23" t="s">
        <v>74</v>
      </c>
      <c r="C88" s="18"/>
      <c r="D88" s="25"/>
      <c r="E88" s="19"/>
    </row>
    <row r="89" spans="1:5">
      <c r="A89" s="1"/>
      <c r="B89" s="7" t="s">
        <v>215</v>
      </c>
      <c r="C89" s="98" t="s">
        <v>90</v>
      </c>
      <c r="D89" s="96">
        <v>500</v>
      </c>
      <c r="E89" s="19"/>
    </row>
    <row r="90" spans="1:5">
      <c r="A90" s="1"/>
      <c r="B90" s="7" t="s">
        <v>216</v>
      </c>
      <c r="C90" s="98" t="s">
        <v>90</v>
      </c>
      <c r="D90" s="96">
        <v>1000</v>
      </c>
      <c r="E90" s="19"/>
    </row>
    <row r="91" spans="1:5">
      <c r="A91" s="1"/>
      <c r="B91" s="7" t="s">
        <v>217</v>
      </c>
      <c r="C91" s="98" t="s">
        <v>90</v>
      </c>
      <c r="D91" s="96">
        <v>6000</v>
      </c>
      <c r="E91" s="19"/>
    </row>
    <row r="92" spans="1:5">
      <c r="A92" s="1"/>
      <c r="B92" s="7" t="s">
        <v>75</v>
      </c>
      <c r="C92" s="98" t="s">
        <v>90</v>
      </c>
      <c r="D92" s="96"/>
      <c r="E92" s="19"/>
    </row>
    <row r="93" spans="1:5">
      <c r="A93" s="1"/>
      <c r="B93" s="7" t="s">
        <v>77</v>
      </c>
      <c r="C93" s="98" t="s">
        <v>90</v>
      </c>
      <c r="D93" s="96">
        <v>1100</v>
      </c>
      <c r="E93" s="19"/>
    </row>
    <row r="94" spans="1:5">
      <c r="A94" s="1"/>
      <c r="B94" s="7" t="s">
        <v>218</v>
      </c>
      <c r="C94" s="98" t="s">
        <v>90</v>
      </c>
      <c r="D94" s="96">
        <v>500</v>
      </c>
      <c r="E94" s="19"/>
    </row>
    <row r="95" spans="1:5">
      <c r="A95" s="1"/>
      <c r="B95" s="7" t="s">
        <v>219</v>
      </c>
      <c r="C95" s="98" t="s">
        <v>90</v>
      </c>
      <c r="D95" s="96">
        <v>5000</v>
      </c>
      <c r="E95" s="19"/>
    </row>
    <row r="96" spans="1:5">
      <c r="A96" s="1"/>
      <c r="B96" s="7" t="s">
        <v>76</v>
      </c>
      <c r="C96" s="98" t="s">
        <v>90</v>
      </c>
      <c r="D96" s="96">
        <v>200</v>
      </c>
      <c r="E96" s="19"/>
    </row>
    <row r="97" spans="1:5">
      <c r="A97" s="1"/>
      <c r="B97" s="7" t="s">
        <v>220</v>
      </c>
      <c r="C97" s="98" t="s">
        <v>90</v>
      </c>
      <c r="D97" s="96">
        <v>3200</v>
      </c>
      <c r="E97" s="19"/>
    </row>
    <row r="98" spans="1:5">
      <c r="A98" s="1"/>
      <c r="B98" s="7" t="s">
        <v>60</v>
      </c>
      <c r="C98" s="98" t="s">
        <v>90</v>
      </c>
      <c r="D98" s="96">
        <v>4000</v>
      </c>
      <c r="E98" s="19"/>
    </row>
    <row r="99" spans="1:5">
      <c r="A99" s="1"/>
      <c r="B99" s="7" t="s">
        <v>63</v>
      </c>
      <c r="C99" s="98" t="s">
        <v>90</v>
      </c>
      <c r="D99" s="96">
        <v>43600</v>
      </c>
      <c r="E99" s="19"/>
    </row>
    <row r="100" spans="1:5">
      <c r="A100" s="19"/>
      <c r="B100" s="23" t="s">
        <v>46</v>
      </c>
      <c r="C100" s="25"/>
      <c r="D100" s="25"/>
      <c r="E100" s="25" t="s">
        <v>206</v>
      </c>
    </row>
    <row r="101" spans="1:5">
      <c r="A101" s="2">
        <v>14</v>
      </c>
      <c r="B101" s="8" t="s">
        <v>221</v>
      </c>
      <c r="C101" s="98" t="s">
        <v>90</v>
      </c>
      <c r="D101" s="96"/>
      <c r="E101" s="19"/>
    </row>
    <row r="102" spans="1:5">
      <c r="A102" s="2">
        <v>15</v>
      </c>
      <c r="B102" s="8" t="s">
        <v>80</v>
      </c>
      <c r="C102" s="98" t="s">
        <v>90</v>
      </c>
      <c r="D102" s="96"/>
      <c r="E102" s="19"/>
    </row>
    <row r="103" spans="1:5">
      <c r="A103" s="2">
        <v>16</v>
      </c>
      <c r="B103" s="8" t="s">
        <v>79</v>
      </c>
      <c r="C103" s="98" t="s">
        <v>91</v>
      </c>
      <c r="D103" s="96">
        <v>1620</v>
      </c>
      <c r="E103" s="96" t="s">
        <v>232</v>
      </c>
    </row>
    <row r="104" spans="1:5">
      <c r="A104" s="2">
        <v>17</v>
      </c>
      <c r="B104" s="8" t="s">
        <v>81</v>
      </c>
      <c r="C104" s="98" t="s">
        <v>90</v>
      </c>
      <c r="D104" s="96">
        <v>1200</v>
      </c>
      <c r="E104" s="19"/>
    </row>
    <row r="105" spans="1:5">
      <c r="A105" s="2">
        <v>18</v>
      </c>
      <c r="B105" s="8" t="s">
        <v>82</v>
      </c>
      <c r="C105" s="98" t="s">
        <v>90</v>
      </c>
      <c r="D105" s="96">
        <v>1000</v>
      </c>
      <c r="E105" s="19"/>
    </row>
    <row r="106" spans="1:5">
      <c r="A106" s="2">
        <v>19</v>
      </c>
      <c r="B106" s="8" t="s">
        <v>83</v>
      </c>
      <c r="C106" s="98" t="s">
        <v>90</v>
      </c>
      <c r="D106" s="96">
        <v>5000</v>
      </c>
      <c r="E106" s="19"/>
    </row>
    <row r="107" spans="1:5">
      <c r="A107" s="2">
        <v>20</v>
      </c>
      <c r="B107" s="8" t="s">
        <v>84</v>
      </c>
      <c r="C107" s="18"/>
      <c r="D107" s="25"/>
      <c r="E107" s="19"/>
    </row>
    <row r="108" spans="1:5">
      <c r="A108" s="1"/>
      <c r="B108" s="10" t="s">
        <v>85</v>
      </c>
      <c r="C108" s="98" t="s">
        <v>90</v>
      </c>
      <c r="D108" s="96">
        <v>283000</v>
      </c>
      <c r="E108" s="19"/>
    </row>
    <row r="109" spans="1:5">
      <c r="A109" s="1"/>
      <c r="B109" s="10" t="s">
        <v>86</v>
      </c>
      <c r="C109" s="98" t="s">
        <v>90</v>
      </c>
      <c r="D109" s="96">
        <v>15556</v>
      </c>
      <c r="E109" s="19"/>
    </row>
    <row r="110" spans="1:5">
      <c r="A110" s="5">
        <v>21</v>
      </c>
      <c r="B110" s="12" t="s">
        <v>87</v>
      </c>
      <c r="C110" s="99"/>
      <c r="D110" s="48"/>
      <c r="E110" s="31"/>
    </row>
    <row r="111" spans="1:5">
      <c r="A111" s="4"/>
      <c r="B111" s="6" t="s">
        <v>88</v>
      </c>
      <c r="C111" s="100" t="s">
        <v>90</v>
      </c>
      <c r="D111" s="97"/>
      <c r="E111" s="95"/>
    </row>
    <row r="112" spans="1:5">
      <c r="A112" s="2">
        <v>22</v>
      </c>
      <c r="B112" s="8" t="s">
        <v>223</v>
      </c>
      <c r="C112" s="98" t="s">
        <v>90</v>
      </c>
      <c r="D112" s="96"/>
      <c r="E112" s="19"/>
    </row>
    <row r="113" spans="1:5">
      <c r="A113" s="2">
        <v>23</v>
      </c>
      <c r="B113" s="8" t="s">
        <v>222</v>
      </c>
      <c r="C113" s="98" t="s">
        <v>90</v>
      </c>
      <c r="D113" s="96"/>
      <c r="E113" s="19"/>
    </row>
    <row r="114" spans="1:5">
      <c r="A114" s="123"/>
      <c r="B114" s="123"/>
      <c r="C114" s="123"/>
      <c r="D114" s="123"/>
      <c r="E114" s="123"/>
    </row>
    <row r="115" spans="1:5">
      <c r="A115" s="124"/>
      <c r="B115" s="124"/>
      <c r="C115" s="124"/>
      <c r="D115" s="124"/>
      <c r="E115" s="124"/>
    </row>
    <row r="116" spans="1:5" ht="27" customHeight="1">
      <c r="A116" s="124"/>
      <c r="B116" s="124"/>
      <c r="C116" s="124"/>
      <c r="D116" s="124"/>
      <c r="E116" s="124"/>
    </row>
    <row r="117" spans="1:5">
      <c r="A117" s="124"/>
      <c r="B117" s="124"/>
      <c r="C117" s="124"/>
      <c r="D117" s="124"/>
      <c r="E117" s="124"/>
    </row>
    <row r="118" spans="1:5">
      <c r="B118" t="s">
        <v>224</v>
      </c>
      <c r="C118" s="124"/>
      <c r="D118" s="124"/>
      <c r="E118" s="124"/>
    </row>
    <row r="119" spans="1:5">
      <c r="A119" s="124"/>
      <c r="B119" s="124"/>
      <c r="C119" s="124"/>
      <c r="D119" s="124"/>
      <c r="E119" s="124"/>
    </row>
    <row r="120" spans="1:5">
      <c r="A120" s="124"/>
      <c r="B120" s="124"/>
      <c r="C120" s="124"/>
      <c r="D120" s="124"/>
      <c r="E120" s="124"/>
    </row>
    <row r="121" spans="1:5">
      <c r="A121" s="124"/>
      <c r="B121" s="124"/>
      <c r="C121" s="124"/>
      <c r="D121" s="124"/>
      <c r="E121" s="124"/>
    </row>
    <row r="122" spans="1:5">
      <c r="A122" s="124"/>
      <c r="B122" s="124"/>
      <c r="C122" s="124"/>
      <c r="D122" s="124"/>
      <c r="E122" s="124"/>
    </row>
    <row r="123" spans="1:5">
      <c r="A123" s="124"/>
      <c r="B123" s="124"/>
      <c r="C123" s="124"/>
      <c r="D123" s="124"/>
      <c r="E123" s="124"/>
    </row>
    <row r="124" spans="1:5">
      <c r="A124" s="124"/>
      <c r="B124" s="124"/>
      <c r="C124" s="124"/>
      <c r="D124" s="124"/>
      <c r="E124" s="124"/>
    </row>
    <row r="125" spans="1:5">
      <c r="A125" s="124"/>
      <c r="B125" s="124"/>
      <c r="C125" s="124"/>
      <c r="D125" s="124"/>
      <c r="E125" s="124"/>
    </row>
    <row r="126" spans="1:5">
      <c r="A126" s="124"/>
      <c r="B126" s="124"/>
      <c r="C126" s="124"/>
      <c r="D126" s="124"/>
      <c r="E126" s="124"/>
    </row>
    <row r="127" spans="1:5">
      <c r="A127" s="124"/>
      <c r="B127" s="124"/>
      <c r="C127" s="124"/>
      <c r="D127" s="124"/>
      <c r="E127" s="124"/>
    </row>
    <row r="128" spans="1:5">
      <c r="A128" s="124"/>
      <c r="B128" s="124"/>
      <c r="C128" s="124"/>
      <c r="D128" s="124"/>
      <c r="E128" s="124"/>
    </row>
  </sheetData>
  <sheetProtection password="CF66" sheet="1" objects="1" scenarios="1"/>
  <protectedRanges>
    <protectedRange sqref="D7:D113 E103 E82:E87 E73:E79 E13:E19 E33:E35 E52 E58:E61 E64:E66" name="Диапазон1"/>
  </protectedRanges>
  <mergeCells count="4">
    <mergeCell ref="A114:E117"/>
    <mergeCell ref="C118:E128"/>
    <mergeCell ref="A119:B128"/>
    <mergeCell ref="A1:E5"/>
  </mergeCells>
  <phoneticPr fontId="4" type="noConversion"/>
  <pageMargins left="0.59055118110236227" right="0.39370078740157483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 enableFormatConditionsCalculation="0">
    <tabColor indexed="48"/>
  </sheetPr>
  <dimension ref="A1:M65368"/>
  <sheetViews>
    <sheetView tabSelected="1" view="pageBreakPreview" topLeftCell="A80" zoomScale="89" zoomScaleSheetLayoutView="89" workbookViewId="0">
      <selection activeCell="G91" sqref="G91"/>
    </sheetView>
  </sheetViews>
  <sheetFormatPr defaultRowHeight="12.75"/>
  <cols>
    <col min="1" max="1" width="3.5703125" customWidth="1"/>
    <col min="2" max="2" width="49.85546875" customWidth="1"/>
    <col min="3" max="3" width="7.28515625" customWidth="1"/>
    <col min="4" max="4" width="15.28515625" customWidth="1"/>
    <col min="5" max="5" width="10.42578125" customWidth="1"/>
    <col min="6" max="6" width="5.5703125" customWidth="1"/>
    <col min="7" max="7" width="47.42578125" customWidth="1"/>
    <col min="9" max="9" width="15.42578125" customWidth="1"/>
  </cols>
  <sheetData>
    <row r="1" spans="1:10">
      <c r="F1" s="18">
        <v>11</v>
      </c>
      <c r="G1" s="18" t="s">
        <v>142</v>
      </c>
      <c r="H1" s="19"/>
      <c r="I1" s="19"/>
      <c r="J1" s="19"/>
    </row>
    <row r="2" spans="1:10">
      <c r="F2" s="34"/>
      <c r="G2" s="27" t="s">
        <v>95</v>
      </c>
      <c r="H2" s="29" t="s">
        <v>3</v>
      </c>
      <c r="I2" s="81">
        <f>'Статьи расходов и доходов'!D13</f>
        <v>1</v>
      </c>
      <c r="J2" s="26"/>
    </row>
    <row r="3" spans="1:10">
      <c r="F3" s="34"/>
      <c r="G3" s="1" t="s">
        <v>143</v>
      </c>
      <c r="H3" s="1" t="s">
        <v>96</v>
      </c>
      <c r="I3" s="80">
        <v>20630</v>
      </c>
      <c r="J3" s="1"/>
    </row>
    <row r="4" spans="1:10">
      <c r="F4" s="34"/>
      <c r="G4" s="9" t="s">
        <v>144</v>
      </c>
      <c r="H4" s="1" t="s">
        <v>96</v>
      </c>
      <c r="I4" s="80" t="s">
        <v>235</v>
      </c>
      <c r="J4" s="1"/>
    </row>
    <row r="5" spans="1:10" ht="15.75">
      <c r="A5" s="15" t="s">
        <v>0</v>
      </c>
      <c r="B5" s="15" t="s">
        <v>92</v>
      </c>
      <c r="C5" s="17" t="s">
        <v>1</v>
      </c>
      <c r="D5" s="15" t="s">
        <v>93</v>
      </c>
      <c r="E5" s="17" t="s">
        <v>94</v>
      </c>
      <c r="F5" s="34"/>
      <c r="G5" s="1" t="s">
        <v>103</v>
      </c>
      <c r="H5" s="2" t="s">
        <v>96</v>
      </c>
      <c r="I5" s="69">
        <v>308419</v>
      </c>
      <c r="J5" s="1"/>
    </row>
    <row r="6" spans="1:10">
      <c r="A6" s="4"/>
      <c r="B6" s="4"/>
      <c r="C6" s="16"/>
      <c r="D6" s="4"/>
      <c r="E6" s="16"/>
      <c r="F6" s="34"/>
      <c r="G6" s="1" t="s">
        <v>98</v>
      </c>
      <c r="H6" s="1" t="s">
        <v>96</v>
      </c>
      <c r="I6" s="80">
        <v>40094</v>
      </c>
      <c r="J6" s="1"/>
    </row>
    <row r="7" spans="1:10">
      <c r="A7" s="18">
        <v>1</v>
      </c>
      <c r="B7" s="18" t="s">
        <v>104</v>
      </c>
      <c r="C7" s="19"/>
      <c r="D7" s="19"/>
      <c r="E7" s="19"/>
      <c r="F7" s="37"/>
      <c r="G7" s="2" t="s">
        <v>99</v>
      </c>
      <c r="H7" s="113" t="s">
        <v>96</v>
      </c>
      <c r="I7" s="111">
        <v>268325</v>
      </c>
      <c r="J7" s="1"/>
    </row>
    <row r="8" spans="1:10">
      <c r="A8" s="34"/>
      <c r="B8" s="1" t="s">
        <v>233</v>
      </c>
      <c r="C8" s="1" t="s">
        <v>105</v>
      </c>
      <c r="D8" s="91"/>
      <c r="E8" s="107"/>
      <c r="F8" s="28"/>
      <c r="G8" s="1"/>
      <c r="H8" s="1"/>
      <c r="I8" s="39"/>
      <c r="J8" s="1"/>
    </row>
    <row r="9" spans="1:10">
      <c r="A9" s="34"/>
      <c r="B9" s="9" t="s">
        <v>108</v>
      </c>
      <c r="C9" s="1" t="s">
        <v>105</v>
      </c>
      <c r="D9" s="86"/>
      <c r="E9" s="1"/>
      <c r="F9" s="37"/>
      <c r="G9" s="2" t="s">
        <v>147</v>
      </c>
      <c r="H9" s="29" t="s">
        <v>3</v>
      </c>
      <c r="I9" s="82">
        <f>'Статьи расходов и доходов'!D14</f>
        <v>0</v>
      </c>
      <c r="J9" s="1"/>
    </row>
    <row r="10" spans="1:10">
      <c r="A10" s="34"/>
      <c r="B10" s="1" t="s">
        <v>265</v>
      </c>
      <c r="C10" s="1" t="s">
        <v>253</v>
      </c>
      <c r="D10" s="86"/>
      <c r="E10" s="1"/>
      <c r="F10" s="37"/>
      <c r="G10" s="1" t="s">
        <v>143</v>
      </c>
      <c r="H10" s="1" t="s">
        <v>105</v>
      </c>
      <c r="I10" s="80"/>
      <c r="J10" s="1"/>
    </row>
    <row r="11" spans="1:10">
      <c r="A11" s="34"/>
      <c r="B11" s="1" t="s">
        <v>303</v>
      </c>
      <c r="C11" s="1" t="s">
        <v>105</v>
      </c>
      <c r="D11" s="91">
        <v>50000</v>
      </c>
      <c r="E11" s="107"/>
      <c r="F11" s="37"/>
      <c r="G11" s="9" t="s">
        <v>144</v>
      </c>
      <c r="H11" s="1" t="s">
        <v>105</v>
      </c>
      <c r="I11" s="80"/>
      <c r="J11" s="1"/>
    </row>
    <row r="12" spans="1:10">
      <c r="A12" s="34"/>
      <c r="B12" s="9" t="s">
        <v>106</v>
      </c>
      <c r="C12" s="1" t="s">
        <v>105</v>
      </c>
      <c r="D12" s="86"/>
      <c r="E12" s="1"/>
      <c r="F12" s="37"/>
      <c r="G12" s="1" t="s">
        <v>103</v>
      </c>
      <c r="H12" s="1" t="s">
        <v>105</v>
      </c>
      <c r="I12" s="80"/>
      <c r="J12" s="1"/>
    </row>
    <row r="13" spans="1:10">
      <c r="A13" s="34"/>
      <c r="B13" s="1" t="s">
        <v>268</v>
      </c>
      <c r="C13" s="1" t="s">
        <v>105</v>
      </c>
      <c r="D13" s="86">
        <v>15000</v>
      </c>
      <c r="E13" s="1" t="s">
        <v>270</v>
      </c>
      <c r="F13" s="37"/>
      <c r="G13" s="1" t="s">
        <v>98</v>
      </c>
      <c r="H13" s="1" t="s">
        <v>105</v>
      </c>
      <c r="I13" s="80"/>
      <c r="J13" s="1"/>
    </row>
    <row r="14" spans="1:10">
      <c r="A14" s="34"/>
      <c r="B14" s="1" t="s">
        <v>291</v>
      </c>
      <c r="C14" s="1" t="s">
        <v>105</v>
      </c>
      <c r="D14" s="91"/>
      <c r="E14" s="13"/>
      <c r="F14" s="37"/>
      <c r="G14" s="2" t="s">
        <v>99</v>
      </c>
      <c r="H14" s="2" t="s">
        <v>105</v>
      </c>
      <c r="I14" s="69"/>
      <c r="J14" s="1"/>
    </row>
    <row r="15" spans="1:10">
      <c r="A15" s="34"/>
      <c r="B15" s="1" t="s">
        <v>257</v>
      </c>
      <c r="C15" s="1" t="s">
        <v>105</v>
      </c>
      <c r="D15" s="86">
        <v>25000</v>
      </c>
      <c r="E15" s="1"/>
      <c r="F15" s="28"/>
      <c r="G15" s="2"/>
      <c r="H15" s="1"/>
      <c r="I15" s="39"/>
      <c r="J15" s="1"/>
    </row>
    <row r="16" spans="1:10">
      <c r="A16" s="34"/>
      <c r="B16" s="1" t="s">
        <v>237</v>
      </c>
      <c r="C16" s="1" t="s">
        <v>105</v>
      </c>
      <c r="D16" s="86">
        <v>70000</v>
      </c>
      <c r="E16" s="1" t="s">
        <v>258</v>
      </c>
      <c r="F16" s="37"/>
      <c r="G16" s="2" t="s">
        <v>100</v>
      </c>
      <c r="H16" s="2" t="s">
        <v>3</v>
      </c>
      <c r="I16" s="82">
        <f>'Статьи расходов и доходов'!D15</f>
        <v>1</v>
      </c>
      <c r="J16" s="1"/>
    </row>
    <row r="17" spans="1:10">
      <c r="A17" s="34"/>
      <c r="B17" s="1" t="s">
        <v>290</v>
      </c>
      <c r="C17" s="1" t="s">
        <v>105</v>
      </c>
      <c r="D17" s="86">
        <v>5000</v>
      </c>
      <c r="E17" s="1"/>
      <c r="F17" s="37"/>
      <c r="G17" s="1" t="s">
        <v>143</v>
      </c>
      <c r="H17" s="1" t="s">
        <v>105</v>
      </c>
      <c r="I17" s="80">
        <v>18830</v>
      </c>
      <c r="J17" s="1"/>
    </row>
    <row r="18" spans="1:10">
      <c r="A18" s="34"/>
      <c r="B18" s="2" t="s">
        <v>112</v>
      </c>
      <c r="C18" s="2" t="s">
        <v>105</v>
      </c>
      <c r="D18" s="71">
        <f>SUBTOTAL(9,D8:D17)</f>
        <v>165000</v>
      </c>
      <c r="E18" s="1" t="s">
        <v>154</v>
      </c>
      <c r="F18" s="37"/>
      <c r="G18" s="9" t="s">
        <v>144</v>
      </c>
      <c r="H18" s="1" t="s">
        <v>105</v>
      </c>
      <c r="I18" s="80" t="s">
        <v>235</v>
      </c>
      <c r="J18" s="1"/>
    </row>
    <row r="19" spans="1:10">
      <c r="A19" s="1"/>
      <c r="B19" s="1"/>
      <c r="C19" s="1"/>
      <c r="D19" s="83"/>
      <c r="E19" s="1"/>
      <c r="F19" s="37"/>
      <c r="G19" s="1" t="s">
        <v>103</v>
      </c>
      <c r="H19" s="2" t="s">
        <v>105</v>
      </c>
      <c r="I19" s="69">
        <v>281509</v>
      </c>
      <c r="J19" s="1"/>
    </row>
    <row r="20" spans="1:10">
      <c r="A20" s="18">
        <v>2</v>
      </c>
      <c r="B20" s="18" t="s">
        <v>109</v>
      </c>
      <c r="C20" s="19"/>
      <c r="D20" s="85"/>
      <c r="E20" s="19"/>
      <c r="F20" s="37"/>
      <c r="G20" s="1" t="s">
        <v>98</v>
      </c>
      <c r="H20" s="1" t="s">
        <v>105</v>
      </c>
      <c r="I20" s="80">
        <v>36596</v>
      </c>
      <c r="J20" s="1"/>
    </row>
    <row r="21" spans="1:10">
      <c r="A21" s="34"/>
      <c r="B21" s="1" t="s">
        <v>259</v>
      </c>
      <c r="C21" s="1" t="s">
        <v>255</v>
      </c>
      <c r="D21" s="91">
        <v>90000</v>
      </c>
      <c r="E21" s="13" t="s">
        <v>254</v>
      </c>
      <c r="F21" s="37"/>
      <c r="G21" s="2" t="s">
        <v>99</v>
      </c>
      <c r="H21" s="113" t="s">
        <v>105</v>
      </c>
      <c r="I21" s="89">
        <v>244913</v>
      </c>
      <c r="J21" s="1"/>
    </row>
    <row r="22" spans="1:10">
      <c r="A22" s="34"/>
      <c r="B22" s="1" t="s">
        <v>292</v>
      </c>
      <c r="C22" s="1" t="s">
        <v>105</v>
      </c>
      <c r="D22" s="86">
        <v>140000</v>
      </c>
      <c r="E22" s="1"/>
      <c r="F22" s="28"/>
      <c r="G22" s="2"/>
      <c r="H22" s="1"/>
      <c r="I22" s="39"/>
      <c r="J22" s="1"/>
    </row>
    <row r="23" spans="1:10">
      <c r="A23" s="34"/>
      <c r="B23" s="9" t="s">
        <v>110</v>
      </c>
      <c r="C23" s="1" t="s">
        <v>105</v>
      </c>
      <c r="D23" s="86"/>
      <c r="E23" s="1"/>
      <c r="F23" s="28"/>
      <c r="G23" s="2" t="s">
        <v>101</v>
      </c>
      <c r="H23" s="29" t="s">
        <v>3</v>
      </c>
      <c r="I23" s="82"/>
      <c r="J23" s="1"/>
    </row>
    <row r="24" spans="1:10">
      <c r="A24" s="34"/>
      <c r="B24" s="9" t="s">
        <v>111</v>
      </c>
      <c r="C24" s="1" t="s">
        <v>105</v>
      </c>
      <c r="D24" s="86"/>
      <c r="E24" s="1"/>
      <c r="F24" s="37"/>
      <c r="G24" s="1" t="s">
        <v>143</v>
      </c>
      <c r="H24" s="1" t="s">
        <v>105</v>
      </c>
      <c r="I24" s="80"/>
      <c r="J24" s="1"/>
    </row>
    <row r="25" spans="1:10">
      <c r="A25" s="34"/>
      <c r="B25" s="9" t="s">
        <v>107</v>
      </c>
      <c r="C25" s="1" t="s">
        <v>105</v>
      </c>
      <c r="D25" s="86"/>
      <c r="E25" s="1"/>
      <c r="F25" s="37"/>
      <c r="G25" s="9" t="s">
        <v>144</v>
      </c>
      <c r="H25" s="1" t="s">
        <v>105</v>
      </c>
      <c r="I25" s="80"/>
      <c r="J25" s="1"/>
    </row>
    <row r="26" spans="1:10">
      <c r="A26" s="34"/>
      <c r="B26" s="2" t="s">
        <v>112</v>
      </c>
      <c r="C26" s="2" t="s">
        <v>105</v>
      </c>
      <c r="D26" s="71">
        <v>230000</v>
      </c>
      <c r="E26" s="1" t="s">
        <v>154</v>
      </c>
      <c r="F26" s="37"/>
      <c r="G26" s="1" t="s">
        <v>103</v>
      </c>
      <c r="H26" s="1" t="s">
        <v>105</v>
      </c>
      <c r="I26" s="80"/>
      <c r="J26" s="1"/>
    </row>
    <row r="27" spans="1:10">
      <c r="A27" s="1"/>
      <c r="B27" s="9"/>
      <c r="C27" s="1"/>
      <c r="D27" s="83"/>
      <c r="E27" s="1"/>
      <c r="F27" s="37"/>
      <c r="G27" s="1" t="s">
        <v>98</v>
      </c>
      <c r="H27" s="1" t="s">
        <v>105</v>
      </c>
      <c r="I27" s="80"/>
      <c r="J27" s="1"/>
    </row>
    <row r="28" spans="1:10">
      <c r="A28" s="18">
        <v>3</v>
      </c>
      <c r="B28" s="18" t="s">
        <v>115</v>
      </c>
      <c r="C28" s="19"/>
      <c r="D28" s="85"/>
      <c r="E28" s="19"/>
      <c r="F28" s="37"/>
      <c r="G28" s="2" t="s">
        <v>99</v>
      </c>
      <c r="H28" s="2" t="s">
        <v>105</v>
      </c>
      <c r="I28" s="80"/>
      <c r="J28" s="1"/>
    </row>
    <row r="29" spans="1:10">
      <c r="A29" s="34"/>
      <c r="B29" s="1" t="s">
        <v>238</v>
      </c>
      <c r="C29" s="1" t="s">
        <v>105</v>
      </c>
      <c r="D29" s="92"/>
      <c r="E29" s="13"/>
      <c r="F29" s="28"/>
      <c r="G29" s="1"/>
      <c r="H29" s="1"/>
      <c r="I29" s="39"/>
      <c r="J29" s="1"/>
    </row>
    <row r="30" spans="1:10">
      <c r="A30" s="34"/>
      <c r="B30" s="9" t="s">
        <v>113</v>
      </c>
      <c r="C30" s="1" t="s">
        <v>105</v>
      </c>
      <c r="D30" s="83"/>
      <c r="E30" s="1"/>
      <c r="F30" s="28"/>
      <c r="G30" s="2" t="s">
        <v>102</v>
      </c>
      <c r="H30" s="2" t="s">
        <v>3</v>
      </c>
      <c r="I30" s="82">
        <v>4</v>
      </c>
      <c r="J30" s="1"/>
    </row>
    <row r="31" spans="1:10">
      <c r="A31" s="34"/>
      <c r="B31" s="9" t="s">
        <v>114</v>
      </c>
      <c r="C31" s="1" t="s">
        <v>105</v>
      </c>
      <c r="D31" s="83"/>
      <c r="E31" s="1"/>
      <c r="F31" s="37"/>
      <c r="G31" s="1" t="s">
        <v>143</v>
      </c>
      <c r="H31" s="1">
        <v>4</v>
      </c>
      <c r="I31" s="80">
        <v>13890</v>
      </c>
      <c r="J31" s="1"/>
    </row>
    <row r="32" spans="1:10">
      <c r="A32" s="34"/>
      <c r="B32" s="9" t="s">
        <v>107</v>
      </c>
      <c r="C32" s="1" t="s">
        <v>105</v>
      </c>
      <c r="D32" s="83">
        <f>SUM(D30:D31)*0.15</f>
        <v>0</v>
      </c>
      <c r="E32" s="1"/>
      <c r="F32" s="37"/>
      <c r="G32" s="1" t="s">
        <v>246</v>
      </c>
      <c r="H32" s="1" t="s">
        <v>250</v>
      </c>
      <c r="I32" s="89"/>
      <c r="J32" s="1"/>
    </row>
    <row r="33" spans="1:10">
      <c r="A33" s="34"/>
      <c r="B33" s="2" t="s">
        <v>112</v>
      </c>
      <c r="C33" s="2" t="s">
        <v>105</v>
      </c>
      <c r="D33" s="84"/>
      <c r="E33" s="1"/>
      <c r="F33" s="37"/>
      <c r="G33" s="1" t="s">
        <v>103</v>
      </c>
      <c r="H33" s="2" t="s">
        <v>105</v>
      </c>
      <c r="I33" s="69">
        <v>830622</v>
      </c>
      <c r="J33" s="1"/>
    </row>
    <row r="34" spans="1:10">
      <c r="A34" s="1"/>
      <c r="B34" s="1"/>
      <c r="C34" s="1"/>
      <c r="D34" s="83"/>
      <c r="E34" s="1"/>
      <c r="F34" s="37"/>
      <c r="G34" s="1" t="s">
        <v>98</v>
      </c>
      <c r="H34" s="113" t="s">
        <v>105</v>
      </c>
      <c r="I34" s="80">
        <v>107981</v>
      </c>
      <c r="J34" s="1"/>
    </row>
    <row r="35" spans="1:10">
      <c r="A35" s="18">
        <v>4</v>
      </c>
      <c r="B35" s="18" t="s">
        <v>116</v>
      </c>
      <c r="C35" s="19"/>
      <c r="D35" s="85"/>
      <c r="E35" s="19"/>
      <c r="F35" s="37"/>
      <c r="G35" s="2" t="s">
        <v>99</v>
      </c>
      <c r="H35" s="113" t="s">
        <v>105</v>
      </c>
      <c r="I35" s="80">
        <v>722641</v>
      </c>
      <c r="J35" s="1"/>
    </row>
    <row r="36" spans="1:10">
      <c r="A36" s="34"/>
      <c r="B36" s="1" t="s">
        <v>238</v>
      </c>
      <c r="C36" s="1" t="s">
        <v>105</v>
      </c>
      <c r="D36" s="92">
        <v>162000</v>
      </c>
      <c r="E36" s="13"/>
      <c r="F36" s="28"/>
      <c r="G36" s="1"/>
      <c r="H36" s="1"/>
      <c r="I36" s="39"/>
      <c r="J36" s="1"/>
    </row>
    <row r="37" spans="1:10">
      <c r="A37" s="34"/>
      <c r="B37" s="9" t="s">
        <v>113</v>
      </c>
      <c r="C37" s="1" t="s">
        <v>105</v>
      </c>
      <c r="D37" s="83">
        <v>10000</v>
      </c>
      <c r="E37" s="1"/>
      <c r="F37" s="28"/>
      <c r="G37" s="2" t="s">
        <v>249</v>
      </c>
      <c r="H37" s="108"/>
      <c r="I37" s="108"/>
      <c r="J37" s="1"/>
    </row>
    <row r="38" spans="1:10">
      <c r="A38" s="34"/>
      <c r="B38" s="9" t="s">
        <v>114</v>
      </c>
      <c r="C38" s="1" t="s">
        <v>105</v>
      </c>
      <c r="D38" s="83"/>
      <c r="E38" s="1"/>
      <c r="F38" s="37"/>
      <c r="G38" s="1" t="s">
        <v>251</v>
      </c>
      <c r="H38" s="1" t="s">
        <v>105</v>
      </c>
      <c r="I38" s="80">
        <v>31942</v>
      </c>
      <c r="J38" s="1"/>
    </row>
    <row r="39" spans="1:10">
      <c r="A39" s="34"/>
      <c r="B39" s="9" t="s">
        <v>107</v>
      </c>
      <c r="C39" s="1" t="s">
        <v>105</v>
      </c>
      <c r="D39" s="83"/>
      <c r="E39" s="1"/>
      <c r="F39" s="37"/>
      <c r="G39" s="1" t="s">
        <v>248</v>
      </c>
      <c r="H39" s="1" t="s">
        <v>105</v>
      </c>
      <c r="I39" s="80">
        <v>49645</v>
      </c>
      <c r="J39" s="1"/>
    </row>
    <row r="40" spans="1:10">
      <c r="A40" s="34"/>
      <c r="B40" s="2" t="s">
        <v>112</v>
      </c>
      <c r="C40" s="2" t="s">
        <v>105</v>
      </c>
      <c r="D40" s="84">
        <f>SUBTOTAL(9,D36:D39)</f>
        <v>172000</v>
      </c>
      <c r="E40" s="1" t="s">
        <v>154</v>
      </c>
      <c r="F40" s="37"/>
      <c r="G40" s="1" t="s">
        <v>103</v>
      </c>
      <c r="H40" s="2" t="s">
        <v>105</v>
      </c>
      <c r="I40" s="69">
        <v>81587</v>
      </c>
      <c r="J40" s="1"/>
    </row>
    <row r="41" spans="1:10">
      <c r="A41" s="1"/>
      <c r="B41" s="1"/>
      <c r="C41" s="1"/>
      <c r="D41" s="83"/>
      <c r="E41" s="1"/>
      <c r="F41" s="37"/>
      <c r="G41" s="1" t="s">
        <v>98</v>
      </c>
      <c r="H41" s="1" t="s">
        <v>105</v>
      </c>
      <c r="I41" s="80">
        <v>10606</v>
      </c>
      <c r="J41" s="1"/>
    </row>
    <row r="42" spans="1:10">
      <c r="A42" s="18">
        <v>5</v>
      </c>
      <c r="B42" s="18" t="s">
        <v>260</v>
      </c>
      <c r="C42" s="19"/>
      <c r="D42" s="85"/>
      <c r="E42" s="19"/>
      <c r="F42" s="28"/>
      <c r="G42" s="2" t="s">
        <v>99</v>
      </c>
      <c r="H42" s="113" t="s">
        <v>105</v>
      </c>
      <c r="I42" s="80">
        <v>70981</v>
      </c>
      <c r="J42" s="1"/>
    </row>
    <row r="43" spans="1:10">
      <c r="A43" s="35"/>
      <c r="B43" s="26" t="s">
        <v>277</v>
      </c>
      <c r="C43" s="26" t="s">
        <v>105</v>
      </c>
      <c r="D43" s="91">
        <v>185000</v>
      </c>
      <c r="E43" s="13" t="s">
        <v>269</v>
      </c>
      <c r="F43" s="28"/>
      <c r="G43" s="1"/>
      <c r="H43" s="2"/>
      <c r="I43" s="39"/>
      <c r="J43" s="1"/>
    </row>
    <row r="44" spans="1:10">
      <c r="A44" s="36"/>
      <c r="B44" s="1" t="s">
        <v>261</v>
      </c>
      <c r="C44" s="1" t="s">
        <v>105</v>
      </c>
      <c r="D44" s="87"/>
      <c r="E44" s="1"/>
      <c r="F44" s="28"/>
      <c r="G44" s="2" t="s">
        <v>247</v>
      </c>
      <c r="H44" s="2" t="s">
        <v>3</v>
      </c>
      <c r="I44" s="82">
        <v>1</v>
      </c>
      <c r="J44" s="1"/>
    </row>
    <row r="45" spans="1:10">
      <c r="A45" s="36"/>
      <c r="B45" s="9" t="s">
        <v>119</v>
      </c>
      <c r="C45" s="1"/>
      <c r="D45" s="87"/>
      <c r="E45" s="1"/>
      <c r="F45" s="37"/>
      <c r="G45" s="1" t="s">
        <v>143</v>
      </c>
      <c r="H45" s="1" t="s">
        <v>105</v>
      </c>
      <c r="I45" s="80">
        <v>1900</v>
      </c>
      <c r="J45" s="1"/>
    </row>
    <row r="46" spans="1:10">
      <c r="A46" s="36"/>
      <c r="B46" s="9" t="s">
        <v>118</v>
      </c>
      <c r="C46" s="1" t="s">
        <v>105</v>
      </c>
      <c r="D46" s="86"/>
      <c r="E46" s="1"/>
      <c r="F46" s="37"/>
      <c r="G46" s="9" t="s">
        <v>144</v>
      </c>
      <c r="H46" s="1" t="s">
        <v>105</v>
      </c>
      <c r="I46" s="80"/>
      <c r="J46" s="1"/>
    </row>
    <row r="47" spans="1:10">
      <c r="A47" s="36"/>
      <c r="B47" s="2" t="s">
        <v>112</v>
      </c>
      <c r="C47" s="2"/>
      <c r="D47" s="110">
        <v>185000</v>
      </c>
      <c r="E47" s="1" t="s">
        <v>154</v>
      </c>
      <c r="F47" s="37"/>
      <c r="G47" s="1" t="s">
        <v>103</v>
      </c>
      <c r="H47" s="2" t="s">
        <v>105</v>
      </c>
      <c r="I47" s="69">
        <v>28405</v>
      </c>
      <c r="J47" s="1"/>
    </row>
    <row r="48" spans="1:10">
      <c r="A48" s="1"/>
      <c r="B48" s="1"/>
      <c r="C48" s="1"/>
      <c r="D48" s="83"/>
      <c r="E48" s="1"/>
      <c r="F48" s="37"/>
      <c r="G48" s="1" t="s">
        <v>98</v>
      </c>
      <c r="H48" s="1" t="s">
        <v>105</v>
      </c>
      <c r="I48" s="80">
        <v>3693</v>
      </c>
      <c r="J48" s="1"/>
    </row>
    <row r="49" spans="1:10">
      <c r="A49" s="18">
        <v>6</v>
      </c>
      <c r="B49" s="18" t="s">
        <v>240</v>
      </c>
      <c r="C49" s="19"/>
      <c r="D49" s="85"/>
      <c r="E49" s="19"/>
      <c r="F49" s="28"/>
      <c r="G49" s="2" t="s">
        <v>99</v>
      </c>
      <c r="H49" s="113" t="s">
        <v>105</v>
      </c>
      <c r="I49" s="80">
        <v>24712</v>
      </c>
      <c r="J49" s="1"/>
    </row>
    <row r="50" spans="1:10">
      <c r="A50" s="36"/>
      <c r="B50" s="11" t="s">
        <v>271</v>
      </c>
      <c r="C50" s="1" t="s">
        <v>105</v>
      </c>
      <c r="D50" s="86">
        <v>20000</v>
      </c>
      <c r="E50" s="1" t="s">
        <v>276</v>
      </c>
      <c r="F50" s="1"/>
      <c r="G50" s="1"/>
      <c r="H50" s="1"/>
      <c r="I50" s="39"/>
      <c r="J50" s="1"/>
    </row>
    <row r="51" spans="1:10">
      <c r="A51" s="36"/>
      <c r="B51" s="11" t="s">
        <v>210</v>
      </c>
      <c r="C51" s="1" t="s">
        <v>105</v>
      </c>
      <c r="D51" s="86">
        <v>1000</v>
      </c>
      <c r="E51" s="1"/>
      <c r="F51" s="34"/>
      <c r="G51" s="1" t="s">
        <v>145</v>
      </c>
      <c r="H51" s="9" t="s">
        <v>105</v>
      </c>
      <c r="I51" s="80"/>
      <c r="J51" s="1"/>
    </row>
    <row r="52" spans="1:10">
      <c r="A52" s="36"/>
      <c r="B52" s="11" t="s">
        <v>48</v>
      </c>
      <c r="C52" s="1" t="s">
        <v>105</v>
      </c>
      <c r="D52" s="86">
        <v>2000</v>
      </c>
      <c r="E52" s="1"/>
      <c r="F52" s="34"/>
      <c r="G52" s="1" t="s">
        <v>146</v>
      </c>
      <c r="H52" s="1" t="s">
        <v>105</v>
      </c>
      <c r="I52" s="80"/>
      <c r="J52" s="1"/>
    </row>
    <row r="53" spans="1:10">
      <c r="A53" s="36"/>
      <c r="B53" s="11" t="s">
        <v>49</v>
      </c>
      <c r="C53" s="1" t="s">
        <v>105</v>
      </c>
      <c r="D53" s="86">
        <v>1000</v>
      </c>
      <c r="E53" s="1"/>
      <c r="F53" s="1"/>
      <c r="G53" s="1"/>
      <c r="H53" s="1"/>
      <c r="I53" s="39"/>
      <c r="J53" s="1"/>
    </row>
    <row r="54" spans="1:10">
      <c r="A54" s="36"/>
      <c r="B54" s="11" t="s">
        <v>272</v>
      </c>
      <c r="C54" s="1" t="s">
        <v>105</v>
      </c>
      <c r="D54" s="86">
        <v>15000</v>
      </c>
      <c r="E54" s="1"/>
      <c r="F54" s="1"/>
      <c r="G54" s="32" t="s">
        <v>149</v>
      </c>
      <c r="H54" s="32" t="s">
        <v>105</v>
      </c>
      <c r="I54" s="69">
        <v>1530542</v>
      </c>
      <c r="J54" s="1" t="s">
        <v>154</v>
      </c>
    </row>
    <row r="55" spans="1:10">
      <c r="A55" s="36"/>
      <c r="B55" s="1" t="s">
        <v>304</v>
      </c>
      <c r="C55" s="1" t="s">
        <v>105</v>
      </c>
      <c r="D55" s="86">
        <v>100000</v>
      </c>
      <c r="E55" s="26" t="s">
        <v>305</v>
      </c>
      <c r="F55" s="2"/>
      <c r="G55" s="2" t="s">
        <v>148</v>
      </c>
      <c r="H55" s="2" t="s">
        <v>105</v>
      </c>
      <c r="I55" s="80">
        <v>1331572</v>
      </c>
      <c r="J55" s="1" t="s">
        <v>154</v>
      </c>
    </row>
    <row r="56" spans="1:10">
      <c r="A56" s="36"/>
      <c r="B56" s="1" t="s">
        <v>306</v>
      </c>
      <c r="C56" s="1" t="s">
        <v>105</v>
      </c>
      <c r="D56" s="86">
        <v>150000</v>
      </c>
      <c r="E56" s="26"/>
      <c r="F56" s="2"/>
      <c r="G56" s="2"/>
      <c r="H56" s="2"/>
      <c r="I56" s="80"/>
      <c r="J56" s="1"/>
    </row>
    <row r="57" spans="1:10">
      <c r="A57" s="36"/>
      <c r="B57" s="1" t="s">
        <v>307</v>
      </c>
      <c r="C57" s="1" t="s">
        <v>105</v>
      </c>
      <c r="D57" s="86">
        <v>15000</v>
      </c>
      <c r="E57" s="26"/>
      <c r="F57" s="2"/>
      <c r="G57" s="2"/>
      <c r="H57" s="2"/>
      <c r="I57" s="80"/>
      <c r="J57" s="1"/>
    </row>
    <row r="58" spans="1:10">
      <c r="A58" s="36"/>
      <c r="B58" s="1" t="s">
        <v>311</v>
      </c>
      <c r="C58" s="1" t="s">
        <v>105</v>
      </c>
      <c r="D58" s="86">
        <v>110000</v>
      </c>
      <c r="E58" s="26"/>
      <c r="F58" s="2"/>
      <c r="G58" s="2"/>
      <c r="H58" s="2"/>
      <c r="I58" s="80"/>
      <c r="J58" s="1"/>
    </row>
    <row r="59" spans="1:10">
      <c r="A59" s="36"/>
      <c r="B59" s="2" t="s">
        <v>112</v>
      </c>
      <c r="C59" s="2" t="s">
        <v>105</v>
      </c>
      <c r="D59" s="110">
        <v>414000</v>
      </c>
      <c r="E59" s="1" t="s">
        <v>154</v>
      </c>
      <c r="F59" s="18">
        <v>12</v>
      </c>
      <c r="G59" s="18" t="s">
        <v>150</v>
      </c>
      <c r="H59" s="19"/>
      <c r="I59" s="40"/>
      <c r="J59" s="19"/>
    </row>
    <row r="60" spans="1:10">
      <c r="A60" s="1"/>
      <c r="B60" s="1"/>
      <c r="C60" s="1"/>
      <c r="D60" s="83"/>
      <c r="E60" s="1"/>
      <c r="F60" s="38"/>
      <c r="G60" s="1" t="s">
        <v>252</v>
      </c>
      <c r="H60" s="9" t="s">
        <v>105</v>
      </c>
      <c r="I60" s="80">
        <v>462224</v>
      </c>
      <c r="J60" s="1"/>
    </row>
    <row r="61" spans="1:10">
      <c r="A61" s="18">
        <v>7</v>
      </c>
      <c r="B61" s="18" t="s">
        <v>121</v>
      </c>
      <c r="C61" s="19"/>
      <c r="D61" s="85"/>
      <c r="E61" s="19"/>
      <c r="F61" s="34"/>
      <c r="G61" s="33" t="s">
        <v>151</v>
      </c>
      <c r="H61" s="9" t="s">
        <v>105</v>
      </c>
      <c r="I61" s="80">
        <v>18600</v>
      </c>
      <c r="J61" s="1"/>
    </row>
    <row r="62" spans="1:10">
      <c r="A62" s="36"/>
      <c r="B62" s="1" t="s">
        <v>262</v>
      </c>
      <c r="C62" s="1" t="s">
        <v>105</v>
      </c>
      <c r="D62" s="86">
        <v>20000</v>
      </c>
      <c r="E62" s="1"/>
      <c r="F62" s="34"/>
      <c r="G62" s="104" t="s">
        <v>256</v>
      </c>
      <c r="H62" s="9" t="s">
        <v>105</v>
      </c>
      <c r="I62" s="80">
        <v>20000</v>
      </c>
      <c r="J62" s="1"/>
    </row>
    <row r="63" spans="1:10">
      <c r="A63" s="36"/>
      <c r="B63" s="11" t="s">
        <v>267</v>
      </c>
      <c r="C63" s="1" t="s">
        <v>105</v>
      </c>
      <c r="D63" s="86">
        <v>10000</v>
      </c>
      <c r="E63" s="1"/>
      <c r="F63" s="1"/>
      <c r="G63" s="32" t="s">
        <v>153</v>
      </c>
      <c r="H63" s="2" t="s">
        <v>105</v>
      </c>
      <c r="I63" s="69">
        <v>500824</v>
      </c>
      <c r="J63" s="1" t="s">
        <v>154</v>
      </c>
    </row>
    <row r="64" spans="1:10">
      <c r="A64" s="36"/>
      <c r="B64" s="11" t="s">
        <v>242</v>
      </c>
      <c r="C64" s="1" t="s">
        <v>105</v>
      </c>
      <c r="D64" s="86">
        <v>1000</v>
      </c>
      <c r="E64" s="1"/>
      <c r="F64" s="18">
        <v>13</v>
      </c>
      <c r="G64" s="18" t="s">
        <v>152</v>
      </c>
      <c r="H64" s="19"/>
      <c r="I64" s="40"/>
      <c r="J64" s="19"/>
    </row>
    <row r="65" spans="1:11">
      <c r="A65" s="36"/>
      <c r="B65" s="11" t="s">
        <v>122</v>
      </c>
      <c r="C65" s="1" t="s">
        <v>105</v>
      </c>
      <c r="D65" s="86"/>
      <c r="E65" s="1"/>
      <c r="F65" s="1"/>
      <c r="G65" s="1" t="s">
        <v>275</v>
      </c>
      <c r="H65" s="1" t="s">
        <v>105</v>
      </c>
      <c r="I65" s="80">
        <v>5628</v>
      </c>
      <c r="J65" s="1"/>
    </row>
    <row r="66" spans="1:11">
      <c r="A66" s="36"/>
      <c r="B66" s="11" t="s">
        <v>234</v>
      </c>
      <c r="C66" s="1" t="s">
        <v>105</v>
      </c>
      <c r="D66" s="86">
        <v>4000</v>
      </c>
      <c r="E66" s="18"/>
      <c r="F66" s="1"/>
      <c r="G66" s="1" t="s">
        <v>295</v>
      </c>
      <c r="H66" s="113" t="s">
        <v>105</v>
      </c>
      <c r="I66" s="80">
        <v>156000</v>
      </c>
      <c r="J66" s="1"/>
    </row>
    <row r="67" spans="1:11">
      <c r="A67" s="36"/>
      <c r="B67" s="11" t="s">
        <v>282</v>
      </c>
      <c r="C67" s="1" t="s">
        <v>105</v>
      </c>
      <c r="D67" s="86">
        <v>2000</v>
      </c>
      <c r="E67" s="1"/>
      <c r="F67" s="1"/>
      <c r="G67" s="1" t="s">
        <v>299</v>
      </c>
      <c r="H67" s="1" t="s">
        <v>105</v>
      </c>
      <c r="I67" s="80">
        <v>50000</v>
      </c>
      <c r="J67" s="55"/>
    </row>
    <row r="68" spans="1:11">
      <c r="A68" s="36"/>
      <c r="B68" s="11" t="s">
        <v>283</v>
      </c>
      <c r="C68" s="1" t="s">
        <v>105</v>
      </c>
      <c r="D68" s="86">
        <v>500</v>
      </c>
      <c r="F68" s="1"/>
      <c r="G68" s="1" t="s">
        <v>301</v>
      </c>
      <c r="H68" s="1" t="s">
        <v>105</v>
      </c>
      <c r="I68" s="80">
        <v>90000</v>
      </c>
      <c r="J68" s="1"/>
      <c r="K68" s="105"/>
    </row>
    <row r="69" spans="1:11">
      <c r="A69" s="36"/>
      <c r="B69" s="2" t="s">
        <v>112</v>
      </c>
      <c r="C69" s="2" t="s">
        <v>105</v>
      </c>
      <c r="D69" s="71">
        <f>SUM(D62:D68)</f>
        <v>37500</v>
      </c>
      <c r="E69" s="1" t="s">
        <v>154</v>
      </c>
      <c r="F69" s="1"/>
      <c r="G69" s="1" t="s">
        <v>289</v>
      </c>
      <c r="H69" s="1" t="s">
        <v>105</v>
      </c>
      <c r="I69" s="80">
        <v>100000</v>
      </c>
      <c r="J69" s="55"/>
    </row>
    <row r="70" spans="1:11">
      <c r="A70" s="36"/>
      <c r="B70" s="1"/>
      <c r="C70" s="1" t="s">
        <v>105</v>
      </c>
      <c r="D70" s="91"/>
      <c r="E70" s="1"/>
      <c r="F70" s="1"/>
      <c r="G70" s="1" t="s">
        <v>308</v>
      </c>
      <c r="H70" s="1" t="s">
        <v>105</v>
      </c>
      <c r="I70" s="80">
        <v>2000</v>
      </c>
      <c r="J70" s="55"/>
    </row>
    <row r="71" spans="1:11">
      <c r="A71" s="18">
        <v>8</v>
      </c>
      <c r="B71" s="18" t="s">
        <v>132</v>
      </c>
      <c r="C71" s="19"/>
      <c r="D71" s="88"/>
      <c r="E71" s="1"/>
      <c r="F71" s="1"/>
      <c r="G71" s="1" t="s">
        <v>296</v>
      </c>
      <c r="H71" s="1" t="s">
        <v>105</v>
      </c>
      <c r="I71" s="80">
        <v>1288000</v>
      </c>
      <c r="J71" s="55"/>
    </row>
    <row r="72" spans="1:11">
      <c r="A72" s="36"/>
      <c r="B72" s="11" t="s">
        <v>266</v>
      </c>
      <c r="C72" s="1" t="s">
        <v>105</v>
      </c>
      <c r="D72" s="86">
        <v>1000</v>
      </c>
      <c r="G72" s="1" t="s">
        <v>302</v>
      </c>
      <c r="H72" s="1" t="s">
        <v>105</v>
      </c>
      <c r="I72" s="80">
        <v>-50000</v>
      </c>
      <c r="J72" s="55"/>
    </row>
    <row r="73" spans="1:11">
      <c r="A73" s="36"/>
      <c r="B73" s="11" t="s">
        <v>65</v>
      </c>
      <c r="C73" s="1" t="s">
        <v>105</v>
      </c>
      <c r="D73" s="86">
        <v>1000</v>
      </c>
      <c r="E73" s="1"/>
      <c r="F73" s="1"/>
      <c r="G73" s="1" t="s">
        <v>300</v>
      </c>
      <c r="H73" s="1" t="s">
        <v>105</v>
      </c>
      <c r="I73" s="80">
        <v>-90000</v>
      </c>
      <c r="J73" s="1"/>
    </row>
    <row r="74" spans="1:11">
      <c r="A74" s="34"/>
      <c r="B74" s="11" t="s">
        <v>61</v>
      </c>
      <c r="C74" s="1" t="s">
        <v>105</v>
      </c>
      <c r="D74" s="86">
        <v>1500</v>
      </c>
      <c r="E74" s="1"/>
      <c r="F74" s="1"/>
      <c r="G74" s="1" t="s">
        <v>289</v>
      </c>
      <c r="H74" s="1" t="s">
        <v>105</v>
      </c>
      <c r="I74" s="80">
        <v>-100000</v>
      </c>
      <c r="J74" s="55"/>
    </row>
    <row r="75" spans="1:11">
      <c r="A75" s="34"/>
      <c r="B75" s="11" t="s">
        <v>133</v>
      </c>
      <c r="C75" s="1" t="s">
        <v>105</v>
      </c>
      <c r="D75" s="86"/>
      <c r="E75" s="1"/>
      <c r="F75" s="1"/>
      <c r="G75" s="1" t="s">
        <v>310</v>
      </c>
      <c r="H75" s="113" t="s">
        <v>105</v>
      </c>
      <c r="I75" s="80">
        <v>-2000</v>
      </c>
    </row>
    <row r="76" spans="1:11">
      <c r="A76" s="34"/>
      <c r="B76" s="11" t="s">
        <v>130</v>
      </c>
      <c r="C76" s="1" t="s">
        <v>105</v>
      </c>
      <c r="D76" s="86"/>
      <c r="E76" s="1"/>
      <c r="F76" s="1"/>
      <c r="G76" s="1" t="s">
        <v>293</v>
      </c>
      <c r="H76" s="113" t="s">
        <v>105</v>
      </c>
      <c r="I76" s="80">
        <v>-98000</v>
      </c>
      <c r="J76" s="1"/>
    </row>
    <row r="77" spans="1:11">
      <c r="A77" s="34"/>
      <c r="B77" s="11" t="s">
        <v>125</v>
      </c>
      <c r="C77" s="1" t="s">
        <v>105</v>
      </c>
      <c r="D77" s="86"/>
      <c r="E77" s="1"/>
      <c r="F77" s="1"/>
      <c r="G77" s="1" t="s">
        <v>298</v>
      </c>
      <c r="H77" s="1" t="s">
        <v>105</v>
      </c>
      <c r="I77" s="80">
        <v>-315174</v>
      </c>
      <c r="J77" s="1"/>
    </row>
    <row r="78" spans="1:11">
      <c r="A78" s="34"/>
      <c r="B78" s="11" t="s">
        <v>127</v>
      </c>
      <c r="C78" s="1" t="s">
        <v>105</v>
      </c>
      <c r="D78" s="86"/>
      <c r="E78" s="1"/>
      <c r="F78" s="1"/>
      <c r="G78" s="1" t="s">
        <v>297</v>
      </c>
      <c r="H78" s="1" t="s">
        <v>105</v>
      </c>
      <c r="I78" s="80">
        <v>-19637</v>
      </c>
      <c r="J78" s="1"/>
    </row>
    <row r="79" spans="1:11">
      <c r="A79" s="34"/>
      <c r="B79" s="11" t="s">
        <v>129</v>
      </c>
      <c r="C79" s="1" t="s">
        <v>105</v>
      </c>
      <c r="D79" s="86"/>
      <c r="E79" s="1"/>
      <c r="F79" s="1"/>
      <c r="G79" s="1" t="s">
        <v>312</v>
      </c>
      <c r="H79" s="1" t="s">
        <v>105</v>
      </c>
      <c r="I79" s="89">
        <v>-162751</v>
      </c>
      <c r="J79" s="1"/>
    </row>
    <row r="80" spans="1:11">
      <c r="A80" s="34"/>
      <c r="B80" s="11" t="s">
        <v>128</v>
      </c>
      <c r="C80" s="1" t="s">
        <v>105</v>
      </c>
      <c r="D80" s="86"/>
      <c r="E80" s="1"/>
      <c r="F80" s="1"/>
      <c r="G80" s="113" t="s">
        <v>239</v>
      </c>
      <c r="H80" s="1" t="s">
        <v>105</v>
      </c>
      <c r="I80" s="69">
        <v>854066</v>
      </c>
      <c r="J80" s="1"/>
    </row>
    <row r="81" spans="1:13">
      <c r="A81" s="34"/>
      <c r="B81" s="11"/>
      <c r="C81" s="1" t="s">
        <v>105</v>
      </c>
      <c r="D81" s="86"/>
      <c r="E81" s="1"/>
      <c r="F81" s="18"/>
      <c r="G81" s="18"/>
      <c r="H81" s="18"/>
      <c r="I81" s="112"/>
      <c r="J81" s="19"/>
    </row>
    <row r="82" spans="1:13">
      <c r="A82" s="34"/>
      <c r="B82" s="11"/>
      <c r="C82" s="1" t="s">
        <v>105</v>
      </c>
      <c r="D82" s="86"/>
      <c r="E82" s="1"/>
      <c r="F82" s="1"/>
      <c r="G82" s="1"/>
      <c r="H82" s="113"/>
      <c r="I82" s="80"/>
    </row>
    <row r="83" spans="1:13">
      <c r="A83" s="1"/>
      <c r="B83" s="2" t="s">
        <v>112</v>
      </c>
      <c r="C83" s="2" t="s">
        <v>105</v>
      </c>
      <c r="D83" s="71">
        <f>SUBTOTAL(9,D72:D82)</f>
        <v>3500</v>
      </c>
      <c r="E83" s="1" t="s">
        <v>154</v>
      </c>
      <c r="F83" s="18">
        <v>14</v>
      </c>
      <c r="G83" s="18" t="s">
        <v>288</v>
      </c>
      <c r="H83" s="18" t="s">
        <v>284</v>
      </c>
      <c r="I83" s="112">
        <v>3369266</v>
      </c>
      <c r="J83" s="19"/>
    </row>
    <row r="84" spans="1:13">
      <c r="A84" s="18">
        <v>9</v>
      </c>
      <c r="B84" s="18" t="s">
        <v>134</v>
      </c>
      <c r="C84" s="18"/>
      <c r="D84" s="88"/>
      <c r="E84" s="19"/>
      <c r="F84" s="1"/>
      <c r="G84" s="2" t="s">
        <v>286</v>
      </c>
      <c r="H84" s="2" t="s">
        <v>105</v>
      </c>
      <c r="I84" s="109">
        <v>3219266</v>
      </c>
      <c r="J84" s="1"/>
    </row>
    <row r="85" spans="1:13">
      <c r="A85" s="36"/>
      <c r="B85" s="11" t="s">
        <v>136</v>
      </c>
      <c r="C85" s="1" t="s">
        <v>105</v>
      </c>
      <c r="D85" s="86">
        <v>5000</v>
      </c>
      <c r="E85" s="1"/>
      <c r="F85" s="1"/>
      <c r="G85" s="2" t="s">
        <v>287</v>
      </c>
      <c r="H85" s="2" t="s">
        <v>105</v>
      </c>
      <c r="I85" s="109">
        <v>150000</v>
      </c>
      <c r="J85" s="1"/>
    </row>
    <row r="86" spans="1:13">
      <c r="A86" s="36"/>
      <c r="B86" s="11" t="s">
        <v>137</v>
      </c>
      <c r="C86" s="9" t="s">
        <v>105</v>
      </c>
      <c r="D86" s="86">
        <v>5000</v>
      </c>
      <c r="E86" s="1"/>
      <c r="F86" s="18">
        <v>15</v>
      </c>
      <c r="G86" s="18" t="s">
        <v>285</v>
      </c>
      <c r="H86" s="18" t="s">
        <v>284</v>
      </c>
      <c r="I86" s="112">
        <v>854066</v>
      </c>
      <c r="J86" s="19"/>
    </row>
    <row r="87" spans="1:13">
      <c r="A87" s="36"/>
      <c r="B87" s="1" t="s">
        <v>263</v>
      </c>
      <c r="C87" s="9" t="s">
        <v>105</v>
      </c>
      <c r="D87" s="86">
        <v>500</v>
      </c>
      <c r="E87" s="55"/>
      <c r="F87" s="105"/>
      <c r="G87" s="105"/>
      <c r="H87" s="105"/>
      <c r="I87" s="116"/>
      <c r="J87" s="105"/>
    </row>
    <row r="88" spans="1:13">
      <c r="A88" s="36"/>
      <c r="B88" s="1"/>
      <c r="C88" s="1" t="s">
        <v>105</v>
      </c>
      <c r="D88" s="86"/>
      <c r="E88" s="114"/>
      <c r="F88" s="105"/>
      <c r="G88" s="105"/>
      <c r="H88" s="105"/>
      <c r="I88" s="116"/>
      <c r="J88" s="105"/>
    </row>
    <row r="89" spans="1:13">
      <c r="A89" s="36"/>
      <c r="B89" s="11" t="s">
        <v>294</v>
      </c>
      <c r="C89" s="1" t="s">
        <v>105</v>
      </c>
      <c r="D89" s="86">
        <v>5000</v>
      </c>
      <c r="E89" s="55"/>
      <c r="F89" s="105"/>
      <c r="G89" s="105"/>
      <c r="H89" s="117"/>
      <c r="I89" s="117"/>
      <c r="J89" s="117"/>
    </row>
    <row r="90" spans="1:13">
      <c r="A90" s="36"/>
      <c r="B90" s="11" t="s">
        <v>281</v>
      </c>
      <c r="C90" s="1" t="s">
        <v>105</v>
      </c>
      <c r="D90" s="86"/>
      <c r="E90" s="55"/>
      <c r="F90" s="118"/>
      <c r="G90" s="118"/>
      <c r="H90" s="118"/>
      <c r="I90" s="119"/>
      <c r="J90" s="120"/>
    </row>
    <row r="91" spans="1:13">
      <c r="A91" s="36"/>
      <c r="B91" s="11" t="s">
        <v>241</v>
      </c>
      <c r="C91" s="1" t="s">
        <v>105</v>
      </c>
      <c r="D91" s="86">
        <v>2000</v>
      </c>
      <c r="E91" s="55"/>
      <c r="F91" s="105"/>
      <c r="G91" s="121"/>
      <c r="H91" s="121"/>
      <c r="I91" s="122"/>
      <c r="J91" s="105"/>
    </row>
    <row r="92" spans="1:13">
      <c r="A92" s="36"/>
      <c r="B92" s="11" t="s">
        <v>273</v>
      </c>
      <c r="C92" s="1" t="s">
        <v>105</v>
      </c>
      <c r="D92" s="86"/>
      <c r="E92" s="115"/>
      <c r="F92" s="105"/>
      <c r="G92" s="121"/>
      <c r="H92" s="121"/>
      <c r="I92" s="122"/>
      <c r="J92" s="105"/>
      <c r="K92" s="57"/>
      <c r="L92" s="57"/>
      <c r="M92" s="57"/>
    </row>
    <row r="93" spans="1:13">
      <c r="A93" s="36"/>
      <c r="B93" s="11" t="s">
        <v>77</v>
      </c>
      <c r="C93" s="1" t="s">
        <v>105</v>
      </c>
      <c r="D93" s="86"/>
      <c r="E93" s="55"/>
      <c r="F93" s="118"/>
      <c r="G93" s="118"/>
      <c r="H93" s="118"/>
      <c r="I93" s="119"/>
      <c r="J93" s="120"/>
    </row>
    <row r="94" spans="1:13">
      <c r="A94" s="36"/>
      <c r="B94" s="11" t="s">
        <v>279</v>
      </c>
      <c r="C94" s="1" t="s">
        <v>105</v>
      </c>
      <c r="D94" s="86">
        <v>6000</v>
      </c>
      <c r="E94" s="1"/>
      <c r="H94" s="106"/>
      <c r="I94" s="106"/>
      <c r="J94" s="106"/>
    </row>
    <row r="95" spans="1:13">
      <c r="A95" s="36"/>
      <c r="B95" s="11"/>
      <c r="C95" s="1"/>
      <c r="D95" s="86"/>
      <c r="E95" s="1"/>
      <c r="H95" s="106"/>
      <c r="I95" s="106"/>
      <c r="J95" s="106"/>
    </row>
    <row r="96" spans="1:13">
      <c r="A96" s="36"/>
      <c r="B96" s="11" t="s">
        <v>219</v>
      </c>
      <c r="C96" s="1" t="s">
        <v>105</v>
      </c>
      <c r="D96" s="86">
        <v>15000</v>
      </c>
      <c r="E96" s="1"/>
      <c r="H96" s="106"/>
      <c r="I96" s="106"/>
      <c r="J96" s="106"/>
    </row>
    <row r="97" spans="1:10">
      <c r="A97" s="36"/>
      <c r="B97" s="11" t="s">
        <v>280</v>
      </c>
      <c r="C97" s="1" t="s">
        <v>105</v>
      </c>
      <c r="D97" s="86">
        <v>5000</v>
      </c>
      <c r="E97" s="1"/>
      <c r="G97" s="106"/>
      <c r="H97" s="106"/>
      <c r="I97" s="106"/>
      <c r="J97" s="106"/>
    </row>
    <row r="98" spans="1:10">
      <c r="A98" s="36"/>
      <c r="B98" s="11" t="s">
        <v>78</v>
      </c>
      <c r="C98" s="1" t="s">
        <v>105</v>
      </c>
      <c r="D98" s="86"/>
      <c r="E98" s="1"/>
      <c r="H98" s="106"/>
      <c r="I98" s="106"/>
      <c r="J98" s="106"/>
    </row>
    <row r="99" spans="1:10">
      <c r="A99" s="36"/>
      <c r="B99" s="11" t="s">
        <v>243</v>
      </c>
      <c r="C99" s="1" t="s">
        <v>105</v>
      </c>
      <c r="D99" s="86">
        <v>4000</v>
      </c>
      <c r="E99" s="1"/>
      <c r="H99" s="106"/>
      <c r="I99" s="106"/>
      <c r="J99" s="106"/>
    </row>
    <row r="100" spans="1:10">
      <c r="A100" s="36"/>
      <c r="B100" s="11" t="s">
        <v>244</v>
      </c>
      <c r="C100" s="1" t="s">
        <v>105</v>
      </c>
      <c r="D100" s="86">
        <v>14400</v>
      </c>
      <c r="E100" s="1"/>
      <c r="J100" s="106"/>
    </row>
    <row r="101" spans="1:10">
      <c r="A101" s="36"/>
      <c r="B101" s="9" t="s">
        <v>118</v>
      </c>
      <c r="C101" s="1" t="s">
        <v>105</v>
      </c>
      <c r="D101" s="86"/>
      <c r="E101" s="1"/>
      <c r="G101" s="106"/>
      <c r="H101" s="106"/>
      <c r="I101" s="106"/>
      <c r="J101" s="106"/>
    </row>
    <row r="102" spans="1:10">
      <c r="A102" s="36"/>
      <c r="B102" s="11" t="s">
        <v>138</v>
      </c>
      <c r="C102" s="1" t="s">
        <v>105</v>
      </c>
      <c r="D102" s="86"/>
      <c r="E102" s="1"/>
      <c r="H102" s="106"/>
      <c r="I102" s="106"/>
      <c r="J102" s="106"/>
    </row>
    <row r="103" spans="1:10">
      <c r="A103" s="36"/>
      <c r="B103" s="2" t="s">
        <v>112</v>
      </c>
      <c r="C103" s="2" t="s">
        <v>105</v>
      </c>
      <c r="D103" s="71">
        <f>SUM(D85:D102)</f>
        <v>61900</v>
      </c>
      <c r="E103" s="1" t="s">
        <v>154</v>
      </c>
      <c r="H103" s="106"/>
      <c r="I103" s="106"/>
      <c r="J103" s="106"/>
    </row>
    <row r="104" spans="1:10">
      <c r="A104" s="18">
        <v>10</v>
      </c>
      <c r="B104" s="18" t="s">
        <v>140</v>
      </c>
      <c r="C104" s="19"/>
      <c r="D104" s="88"/>
      <c r="E104" s="19"/>
      <c r="G104" s="106"/>
      <c r="H104" s="106"/>
      <c r="I104" s="106"/>
      <c r="J104" s="106"/>
    </row>
    <row r="105" spans="1:10">
      <c r="A105" s="36"/>
      <c r="B105" s="1" t="s">
        <v>236</v>
      </c>
      <c r="C105" s="1" t="s">
        <v>105</v>
      </c>
      <c r="D105" s="86">
        <v>20000</v>
      </c>
      <c r="E105" s="1"/>
      <c r="H105" s="106"/>
      <c r="I105" s="106"/>
      <c r="J105" s="106"/>
    </row>
    <row r="106" spans="1:10">
      <c r="A106" s="36"/>
      <c r="B106" s="1" t="s">
        <v>264</v>
      </c>
      <c r="C106" s="1" t="s">
        <v>105</v>
      </c>
      <c r="D106" s="86"/>
      <c r="E106" s="1"/>
      <c r="H106" s="106"/>
      <c r="I106" s="106"/>
      <c r="J106" s="106"/>
    </row>
    <row r="107" spans="1:10">
      <c r="A107" s="36"/>
      <c r="B107" s="1" t="s">
        <v>274</v>
      </c>
      <c r="C107" s="1" t="s">
        <v>105</v>
      </c>
      <c r="D107" s="86">
        <v>15000</v>
      </c>
      <c r="E107" s="1"/>
      <c r="H107" s="106"/>
      <c r="I107" s="106"/>
      <c r="J107" s="106"/>
    </row>
    <row r="108" spans="1:10">
      <c r="A108" s="36"/>
      <c r="B108" s="1" t="s">
        <v>278</v>
      </c>
      <c r="C108" s="1" t="s">
        <v>105</v>
      </c>
      <c r="D108" s="86">
        <v>24000</v>
      </c>
      <c r="E108" s="1"/>
      <c r="H108" s="106"/>
      <c r="I108" s="106"/>
      <c r="J108" s="106"/>
    </row>
    <row r="109" spans="1:10">
      <c r="A109" s="36"/>
      <c r="B109" s="1" t="s">
        <v>141</v>
      </c>
      <c r="C109" s="1" t="s">
        <v>105</v>
      </c>
      <c r="D109" s="86"/>
      <c r="E109" s="1"/>
      <c r="J109" s="106"/>
    </row>
    <row r="110" spans="1:10">
      <c r="A110" s="36"/>
      <c r="B110" s="1" t="s">
        <v>245</v>
      </c>
      <c r="C110" s="1" t="s">
        <v>105</v>
      </c>
      <c r="D110" s="86"/>
      <c r="E110" s="90"/>
      <c r="G110" t="s">
        <v>309</v>
      </c>
      <c r="H110" s="106"/>
      <c r="I110" s="106"/>
      <c r="J110" s="106"/>
    </row>
    <row r="111" spans="1:10">
      <c r="A111" s="36"/>
      <c r="B111" s="9" t="s">
        <v>118</v>
      </c>
      <c r="C111" s="1" t="s">
        <v>105</v>
      </c>
      <c r="D111" s="86">
        <v>10000</v>
      </c>
      <c r="E111" s="1"/>
      <c r="H111" s="106"/>
      <c r="I111" s="106"/>
      <c r="J111" s="106"/>
    </row>
    <row r="112" spans="1:10">
      <c r="A112" s="36"/>
      <c r="B112" s="2" t="s">
        <v>112</v>
      </c>
      <c r="C112" s="2" t="s">
        <v>105</v>
      </c>
      <c r="D112" s="71">
        <f>SUBTOTAL(9,D105:D111)</f>
        <v>69000</v>
      </c>
      <c r="E112" s="1" t="s">
        <v>154</v>
      </c>
      <c r="H112" s="106"/>
      <c r="I112" s="106"/>
      <c r="J112" s="106"/>
    </row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spans="9:9" hidden="1"/>
    <row r="65362" spans="9:9" hidden="1"/>
    <row r="65363" spans="9:9" hidden="1"/>
    <row r="65364" spans="9:9" hidden="1"/>
    <row r="65365" spans="9:9" hidden="1"/>
    <row r="65366" spans="9:9" hidden="1"/>
    <row r="65367" spans="9:9" hidden="1"/>
    <row r="65368" spans="9:9" hidden="1">
      <c r="I65368">
        <f>SUBTOTAL(9,I79:I65367)</f>
        <v>8283913</v>
      </c>
    </row>
  </sheetData>
  <autoFilter ref="A28:D33">
    <filterColumn colId="3">
      <filters>
        <filter val="#ДЕЛ/0!"/>
      </filters>
    </filterColumn>
  </autoFilter>
  <phoneticPr fontId="4" type="noConversion"/>
  <pageMargins left="0.75" right="0.75" top="1" bottom="1" header="0.5" footer="0.5"/>
  <pageSetup paperSize="9" fitToWidth="0" fitToHeight="0" orientation="portrait" useFirstPageNumber="1" horizontalDpi="4294967293" r:id="rId1"/>
  <headerFooter alignWithMargins="0"/>
  <colBreaks count="3" manualBreakCount="3">
    <brk id="5" max="65533" man="1"/>
    <brk id="11" max="1048575" man="1"/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45"/>
  <sheetViews>
    <sheetView workbookViewId="0">
      <selection activeCell="D33" sqref="D33"/>
    </sheetView>
  </sheetViews>
  <sheetFormatPr defaultRowHeight="12.75"/>
  <cols>
    <col min="1" max="1" width="6.5703125" customWidth="1"/>
    <col min="2" max="2" width="57.5703125" customWidth="1"/>
    <col min="3" max="3" width="12.140625" customWidth="1"/>
    <col min="4" max="4" width="18.42578125" customWidth="1"/>
    <col min="5" max="5" width="18.7109375" customWidth="1"/>
    <col min="6" max="6" width="17.85546875" customWidth="1"/>
  </cols>
  <sheetData>
    <row r="1" spans="1:6">
      <c r="B1" t="s">
        <v>225</v>
      </c>
    </row>
    <row r="2" spans="1:6">
      <c r="B2" s="3" t="s">
        <v>226</v>
      </c>
    </row>
    <row r="3" spans="1:6">
      <c r="A3" s="3" t="s">
        <v>192</v>
      </c>
      <c r="B3" s="14"/>
      <c r="D3" s="41" t="s">
        <v>193</v>
      </c>
      <c r="E3" s="94"/>
      <c r="F3" s="56"/>
    </row>
    <row r="4" spans="1:6">
      <c r="E4" s="57" t="s">
        <v>194</v>
      </c>
      <c r="F4" s="57" t="s">
        <v>195</v>
      </c>
    </row>
    <row r="5" spans="1:6">
      <c r="B5" s="41" t="s">
        <v>203</v>
      </c>
      <c r="C5" s="101">
        <v>6</v>
      </c>
      <c r="D5" s="41" t="s">
        <v>157</v>
      </c>
      <c r="E5" s="14" t="s">
        <v>205</v>
      </c>
      <c r="F5" s="14" t="s">
        <v>205</v>
      </c>
    </row>
    <row r="7" spans="1:6">
      <c r="A7" s="48" t="s">
        <v>156</v>
      </c>
      <c r="B7" s="49" t="s">
        <v>158</v>
      </c>
      <c r="C7" s="48" t="s">
        <v>163</v>
      </c>
      <c r="D7" s="49" t="s">
        <v>160</v>
      </c>
      <c r="E7" s="48" t="s">
        <v>155</v>
      </c>
      <c r="F7" s="50" t="s">
        <v>164</v>
      </c>
    </row>
    <row r="8" spans="1:6">
      <c r="A8" s="51"/>
      <c r="B8" s="52" t="s">
        <v>165</v>
      </c>
      <c r="C8" s="53" t="s">
        <v>162</v>
      </c>
      <c r="D8" s="52" t="s">
        <v>161</v>
      </c>
      <c r="E8" s="53" t="s">
        <v>174</v>
      </c>
      <c r="F8" s="54" t="s">
        <v>161</v>
      </c>
    </row>
    <row r="9" spans="1:6">
      <c r="A9" s="9">
        <v>1</v>
      </c>
      <c r="B9" s="30" t="s">
        <v>104</v>
      </c>
      <c r="C9" s="58" t="s">
        <v>174</v>
      </c>
      <c r="D9" s="93">
        <f>'итоговый результат'!D18</f>
        <v>165000</v>
      </c>
      <c r="E9" s="65">
        <f>C5</f>
        <v>6</v>
      </c>
      <c r="F9" s="71">
        <f>D9*E9</f>
        <v>990000</v>
      </c>
    </row>
    <row r="10" spans="1:6">
      <c r="A10" s="9">
        <v>2</v>
      </c>
      <c r="B10" s="30" t="s">
        <v>109</v>
      </c>
      <c r="C10" s="58" t="s">
        <v>174</v>
      </c>
      <c r="D10" s="93">
        <f>'итоговый результат'!D26</f>
        <v>230000</v>
      </c>
      <c r="E10" s="65">
        <f>C5</f>
        <v>6</v>
      </c>
      <c r="F10" s="71">
        <f>D10*E10</f>
        <v>1380000</v>
      </c>
    </row>
    <row r="11" spans="1:6">
      <c r="A11" s="9">
        <v>3</v>
      </c>
      <c r="B11" s="30" t="s">
        <v>115</v>
      </c>
      <c r="C11" s="58" t="s">
        <v>174</v>
      </c>
      <c r="D11" s="93">
        <f>'итоговый результат'!D33</f>
        <v>0</v>
      </c>
      <c r="E11" s="65">
        <f>C5</f>
        <v>6</v>
      </c>
      <c r="F11" s="71">
        <f>D11*E11</f>
        <v>0</v>
      </c>
    </row>
    <row r="12" spans="1:6">
      <c r="A12" s="9">
        <v>4</v>
      </c>
      <c r="B12" s="30" t="s">
        <v>116</v>
      </c>
      <c r="C12" s="58" t="s">
        <v>174</v>
      </c>
      <c r="D12" s="93">
        <f>'итоговый результат'!D40</f>
        <v>172000</v>
      </c>
      <c r="E12" s="65">
        <f>C5</f>
        <v>6</v>
      </c>
      <c r="F12" s="71">
        <f>D12*E12</f>
        <v>1032000</v>
      </c>
    </row>
    <row r="13" spans="1:6">
      <c r="A13" s="9">
        <v>5</v>
      </c>
      <c r="B13" s="30" t="s">
        <v>117</v>
      </c>
      <c r="C13" s="58" t="s">
        <v>175</v>
      </c>
      <c r="D13" s="93">
        <f>'итоговый результат'!D47+'итоговый результат'!D72+'итоговый результат'!D73</f>
        <v>187000</v>
      </c>
      <c r="E13" s="58" t="s">
        <v>175</v>
      </c>
      <c r="F13" s="71">
        <f>D13</f>
        <v>187000</v>
      </c>
    </row>
    <row r="14" spans="1:6">
      <c r="A14" s="9">
        <v>6</v>
      </c>
      <c r="B14" s="30" t="s">
        <v>204</v>
      </c>
      <c r="C14" s="58" t="s">
        <v>175</v>
      </c>
      <c r="D14" s="93">
        <f>'итоговый результат'!D59</f>
        <v>414000</v>
      </c>
      <c r="E14" s="58" t="s">
        <v>175</v>
      </c>
      <c r="F14" s="71">
        <f>D14</f>
        <v>414000</v>
      </c>
    </row>
    <row r="15" spans="1:6">
      <c r="A15" s="9">
        <v>7</v>
      </c>
      <c r="B15" s="30" t="s">
        <v>121</v>
      </c>
      <c r="C15" s="58" t="s">
        <v>175</v>
      </c>
      <c r="D15" s="93">
        <f>'итоговый результат'!D69</f>
        <v>37500</v>
      </c>
      <c r="E15" s="58" t="s">
        <v>175</v>
      </c>
      <c r="F15" s="71">
        <f>D15</f>
        <v>37500</v>
      </c>
    </row>
    <row r="16" spans="1:6">
      <c r="A16" s="9">
        <v>8</v>
      </c>
      <c r="B16" s="30" t="s">
        <v>132</v>
      </c>
      <c r="C16" s="58" t="s">
        <v>174</v>
      </c>
      <c r="D16" s="93">
        <f>'итоговый результат'!D83</f>
        <v>3500</v>
      </c>
      <c r="E16" s="65">
        <f>C5</f>
        <v>6</v>
      </c>
      <c r="F16" s="71">
        <f>D16*E16</f>
        <v>21000</v>
      </c>
    </row>
    <row r="17" spans="1:6">
      <c r="A17" s="9">
        <v>9</v>
      </c>
      <c r="B17" s="30" t="s">
        <v>134</v>
      </c>
      <c r="C17" s="58" t="s">
        <v>175</v>
      </c>
      <c r="D17" s="67">
        <f>'итоговый результат'!D103</f>
        <v>61900</v>
      </c>
      <c r="E17" s="58" t="s">
        <v>175</v>
      </c>
      <c r="F17" s="71">
        <f>D17</f>
        <v>61900</v>
      </c>
    </row>
    <row r="18" spans="1:6">
      <c r="A18" s="9">
        <v>10</v>
      </c>
      <c r="B18" s="30" t="s">
        <v>140</v>
      </c>
      <c r="C18" s="58" t="s">
        <v>175</v>
      </c>
      <c r="D18" s="67">
        <f>'итоговый результат'!D112</f>
        <v>69000</v>
      </c>
      <c r="E18" s="58" t="s">
        <v>175</v>
      </c>
      <c r="F18" s="71">
        <f>D18</f>
        <v>69000</v>
      </c>
    </row>
    <row r="19" spans="1:6">
      <c r="A19" s="9">
        <v>11</v>
      </c>
      <c r="B19" s="30" t="s">
        <v>166</v>
      </c>
      <c r="C19" s="58" t="s">
        <v>174</v>
      </c>
      <c r="D19" s="67">
        <f>'итоговый результат'!I7*13</f>
        <v>3488225</v>
      </c>
      <c r="E19" s="65">
        <f>C5</f>
        <v>6</v>
      </c>
      <c r="F19" s="71">
        <f t="shared" ref="F19:F28" si="0">D19*E19</f>
        <v>20929350</v>
      </c>
    </row>
    <row r="20" spans="1:6">
      <c r="A20" s="9">
        <v>12</v>
      </c>
      <c r="B20" s="30" t="s">
        <v>167</v>
      </c>
      <c r="C20" s="58" t="s">
        <v>174</v>
      </c>
      <c r="D20" s="67">
        <f>'итоговый результат'!I14*13</f>
        <v>0</v>
      </c>
      <c r="E20" s="65">
        <f>C5</f>
        <v>6</v>
      </c>
      <c r="F20" s="71">
        <f t="shared" si="0"/>
        <v>0</v>
      </c>
    </row>
    <row r="21" spans="1:6">
      <c r="A21" s="9">
        <v>13</v>
      </c>
      <c r="B21" s="30" t="s">
        <v>168</v>
      </c>
      <c r="C21" s="58" t="s">
        <v>174</v>
      </c>
      <c r="D21" s="67">
        <f>'итоговый результат'!I21*13</f>
        <v>3183869</v>
      </c>
      <c r="E21" s="65">
        <f>C5</f>
        <v>6</v>
      </c>
      <c r="F21" s="71">
        <f t="shared" si="0"/>
        <v>19103214</v>
      </c>
    </row>
    <row r="22" spans="1:6">
      <c r="A22" s="9">
        <v>14</v>
      </c>
      <c r="B22" s="30" t="s">
        <v>169</v>
      </c>
      <c r="C22" s="58" t="s">
        <v>174</v>
      </c>
      <c r="D22" s="67">
        <f>'итоговый результат'!I28*13</f>
        <v>0</v>
      </c>
      <c r="E22" s="65">
        <f>C5</f>
        <v>6</v>
      </c>
      <c r="F22" s="71">
        <f t="shared" si="0"/>
        <v>0</v>
      </c>
    </row>
    <row r="23" spans="1:6">
      <c r="A23" s="9">
        <v>15</v>
      </c>
      <c r="B23" s="30" t="s">
        <v>170</v>
      </c>
      <c r="C23" s="58" t="s">
        <v>174</v>
      </c>
      <c r="D23" s="67">
        <f>'итоговый результат'!I35*13</f>
        <v>9394333</v>
      </c>
      <c r="E23" s="65">
        <f>C5</f>
        <v>6</v>
      </c>
      <c r="F23" s="71">
        <f t="shared" si="0"/>
        <v>56365998</v>
      </c>
    </row>
    <row r="24" spans="1:6">
      <c r="A24" s="9">
        <v>16</v>
      </c>
      <c r="B24" s="30" t="s">
        <v>171</v>
      </c>
      <c r="C24" s="58" t="s">
        <v>174</v>
      </c>
      <c r="D24" s="67">
        <f>'итоговый результат'!I42*13</f>
        <v>922753</v>
      </c>
      <c r="E24" s="65">
        <f>C5</f>
        <v>6</v>
      </c>
      <c r="F24" s="71">
        <f t="shared" si="0"/>
        <v>5536518</v>
      </c>
    </row>
    <row r="25" spans="1:6">
      <c r="A25" s="9">
        <v>17</v>
      </c>
      <c r="B25" s="30" t="s">
        <v>172</v>
      </c>
      <c r="C25" s="58" t="s">
        <v>174</v>
      </c>
      <c r="D25" s="67">
        <f>'итоговый результат'!I49*13</f>
        <v>321256</v>
      </c>
      <c r="E25" s="65">
        <f>C5</f>
        <v>6</v>
      </c>
      <c r="F25" s="71">
        <f t="shared" si="0"/>
        <v>1927536</v>
      </c>
    </row>
    <row r="26" spans="1:6">
      <c r="A26" s="9">
        <v>18</v>
      </c>
      <c r="B26" s="30" t="s">
        <v>173</v>
      </c>
      <c r="C26" s="58" t="s">
        <v>174</v>
      </c>
      <c r="D26" s="67">
        <f>'итоговый результат'!I51*13</f>
        <v>0</v>
      </c>
      <c r="E26" s="65">
        <f>C5</f>
        <v>6</v>
      </c>
      <c r="F26" s="71">
        <f t="shared" si="0"/>
        <v>0</v>
      </c>
    </row>
    <row r="27" spans="1:6">
      <c r="A27" s="9">
        <v>19</v>
      </c>
      <c r="B27" s="30" t="s">
        <v>176</v>
      </c>
      <c r="C27" s="58" t="s">
        <v>174</v>
      </c>
      <c r="D27" s="67">
        <f>'итоговый результат'!I52*13</f>
        <v>0</v>
      </c>
      <c r="E27" s="65">
        <f>C5</f>
        <v>6</v>
      </c>
      <c r="F27" s="71">
        <f t="shared" si="0"/>
        <v>0</v>
      </c>
    </row>
    <row r="28" spans="1:6">
      <c r="A28" s="9">
        <v>20</v>
      </c>
      <c r="B28" s="30" t="s">
        <v>177</v>
      </c>
      <c r="C28" s="58" t="s">
        <v>174</v>
      </c>
      <c r="D28" s="67">
        <f>'итоговый результат'!I65</f>
        <v>5628</v>
      </c>
      <c r="E28" s="65">
        <f>C5</f>
        <v>6</v>
      </c>
      <c r="F28" s="71">
        <f t="shared" si="0"/>
        <v>33768</v>
      </c>
    </row>
    <row r="29" spans="1:6">
      <c r="A29" s="9">
        <v>21</v>
      </c>
      <c r="B29" s="30" t="s">
        <v>196</v>
      </c>
      <c r="C29" s="58" t="s">
        <v>175</v>
      </c>
      <c r="D29" s="67" t="e">
        <f>'итоговый результат'!#REF!</f>
        <v>#REF!</v>
      </c>
      <c r="E29" s="58" t="s">
        <v>175</v>
      </c>
      <c r="F29" s="72" t="e">
        <f>D29*(-1)</f>
        <v>#REF!</v>
      </c>
    </row>
    <row r="30" spans="1:6">
      <c r="A30" s="9">
        <v>22</v>
      </c>
      <c r="B30" s="30" t="s">
        <v>197</v>
      </c>
      <c r="C30" s="58" t="s">
        <v>175</v>
      </c>
      <c r="D30" s="67" t="e">
        <f>'итоговый результат'!#REF!</f>
        <v>#REF!</v>
      </c>
      <c r="E30" s="58" t="s">
        <v>175</v>
      </c>
      <c r="F30" s="71" t="e">
        <f>D30</f>
        <v>#REF!</v>
      </c>
    </row>
    <row r="31" spans="1:6">
      <c r="B31" s="46" t="s">
        <v>180</v>
      </c>
      <c r="C31" s="44"/>
      <c r="D31" s="70"/>
      <c r="E31" s="47" t="s">
        <v>181</v>
      </c>
      <c r="F31" s="73" t="e">
        <f>SUM(F9:F30)</f>
        <v>#REF!</v>
      </c>
    </row>
    <row r="32" spans="1:6">
      <c r="A32" s="1">
        <v>1</v>
      </c>
      <c r="B32" s="30" t="s">
        <v>178</v>
      </c>
      <c r="C32" s="58" t="s">
        <v>174</v>
      </c>
      <c r="D32" s="71">
        <f>D9+D10+D11+D12+D16+D19+D20+D21+D22+D23+D25+D24+D26+D27+D28</f>
        <v>17886564</v>
      </c>
      <c r="F32" s="3"/>
    </row>
    <row r="33" spans="1:6">
      <c r="A33" s="1">
        <v>2</v>
      </c>
      <c r="B33" s="30" t="s">
        <v>179</v>
      </c>
      <c r="C33" s="58" t="s">
        <v>175</v>
      </c>
      <c r="D33" s="71" t="e">
        <f>D13+D14+D15+D17+D18+(D30-D29)</f>
        <v>#REF!</v>
      </c>
      <c r="F33" s="3"/>
    </row>
    <row r="34" spans="1:6">
      <c r="A34" s="19" t="s">
        <v>156</v>
      </c>
      <c r="B34" s="25" t="s">
        <v>182</v>
      </c>
      <c r="C34" s="25" t="s">
        <v>159</v>
      </c>
      <c r="D34" s="18" t="s">
        <v>184</v>
      </c>
      <c r="E34" s="18" t="s">
        <v>185</v>
      </c>
      <c r="F34" s="25" t="s">
        <v>186</v>
      </c>
    </row>
    <row r="35" spans="1:6">
      <c r="A35" s="1">
        <v>1</v>
      </c>
      <c r="B35" s="30" t="s">
        <v>183</v>
      </c>
      <c r="C35" s="59" t="s">
        <v>91</v>
      </c>
      <c r="D35" s="66"/>
      <c r="E35" s="66"/>
      <c r="F35" s="73">
        <f>(E35-D35)*1.51</f>
        <v>0</v>
      </c>
    </row>
    <row r="36" spans="1:6">
      <c r="A36" s="1">
        <v>2</v>
      </c>
      <c r="B36" s="30" t="s">
        <v>187</v>
      </c>
      <c r="C36" s="60" t="s">
        <v>175</v>
      </c>
      <c r="D36" s="61"/>
      <c r="E36" s="62"/>
      <c r="F36" s="74"/>
    </row>
    <row r="37" spans="1:6">
      <c r="C37" s="3" t="s">
        <v>188</v>
      </c>
      <c r="F37" s="75">
        <f>F35+F36</f>
        <v>0</v>
      </c>
    </row>
    <row r="38" spans="1:6">
      <c r="C38" s="3"/>
      <c r="F38" s="76"/>
    </row>
    <row r="39" spans="1:6">
      <c r="A39" s="45" t="s">
        <v>156</v>
      </c>
      <c r="B39" s="63" t="s">
        <v>198</v>
      </c>
      <c r="C39" s="64"/>
      <c r="D39" s="45" t="s">
        <v>199</v>
      </c>
      <c r="E39" s="45" t="s">
        <v>200</v>
      </c>
      <c r="F39" s="77"/>
    </row>
    <row r="40" spans="1:6">
      <c r="A40" s="1">
        <v>1</v>
      </c>
      <c r="B40" t="s">
        <v>195</v>
      </c>
      <c r="D40" s="1"/>
      <c r="E40" s="79"/>
      <c r="F40" s="68"/>
    </row>
    <row r="41" spans="1:6">
      <c r="A41" s="1">
        <v>2</v>
      </c>
      <c r="B41" s="55" t="s">
        <v>201</v>
      </c>
      <c r="C41" s="28"/>
      <c r="D41" s="1"/>
      <c r="E41" s="79"/>
      <c r="F41" s="68"/>
    </row>
    <row r="42" spans="1:6">
      <c r="F42" s="68"/>
    </row>
    <row r="43" spans="1:6">
      <c r="E43" s="3" t="s">
        <v>202</v>
      </c>
      <c r="F43" s="78" t="e">
        <f>F31+F37+E40+E41</f>
        <v>#REF!</v>
      </c>
    </row>
    <row r="45" spans="1:6">
      <c r="B45" t="s">
        <v>189</v>
      </c>
      <c r="C45" s="42" t="s">
        <v>190</v>
      </c>
      <c r="D45" t="s">
        <v>191</v>
      </c>
    </row>
  </sheetData>
  <phoneticPr fontId="4" type="noConversion"/>
  <pageMargins left="0.78740157480314965" right="0.78740157480314965" top="0.19685039370078741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Статьи расходов и доходов</vt:lpstr>
      <vt:lpstr>итоговый результат</vt:lpstr>
      <vt:lpstr>Лист1</vt:lpstr>
      <vt:lpstr>'итоговый результат'!Область_печати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2022-01-03T11:09:04Z</cp:lastPrinted>
  <dcterms:created xsi:type="dcterms:W3CDTF">2009-01-12T05:22:20Z</dcterms:created>
  <dcterms:modified xsi:type="dcterms:W3CDTF">2022-01-10T18:56:08Z</dcterms:modified>
</cp:coreProperties>
</file>